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515" tabRatio="916" activeTab="0"/>
  </bookViews>
  <sheets>
    <sheet name="IS" sheetId="1" r:id="rId1"/>
    <sheet name="BS" sheetId="2" r:id="rId2"/>
    <sheet name="CASHFLOW" sheetId="3" r:id="rId3"/>
    <sheet name="EQUITY" sheetId="4" r:id="rId4"/>
    <sheet name="NOTE" sheetId="5" r:id="rId5"/>
  </sheets>
  <definedNames>
    <definedName name="_xlnm.Print_Area" localSheetId="1">'BS'!$A$1:$E$53</definedName>
    <definedName name="_xlnm.Print_Area" localSheetId="2">'CASHFLOW'!$A$1:$F$40</definedName>
    <definedName name="_xlnm.Print_Area" localSheetId="0">'IS'!$A$1:$I$56</definedName>
    <definedName name="_xlnm.Print_Area" localSheetId="4">'NOTE'!$A$1:$I$432</definedName>
    <definedName name="_xlnm.Print_Titles" localSheetId="4">'NOTE'!$1:$2</definedName>
  </definedNames>
  <calcPr fullCalcOnLoad="1"/>
</workbook>
</file>

<file path=xl/sharedStrings.xml><?xml version="1.0" encoding="utf-8"?>
<sst xmlns="http://schemas.openxmlformats.org/spreadsheetml/2006/main" count="320" uniqueCount="221">
  <si>
    <t>Total</t>
  </si>
  <si>
    <t>Deferred expenditure</t>
  </si>
  <si>
    <t>Current assets</t>
  </si>
  <si>
    <t>Share capital</t>
  </si>
  <si>
    <t>Reserves</t>
  </si>
  <si>
    <t>Minority interest</t>
  </si>
  <si>
    <t>Premium</t>
  </si>
  <si>
    <t>Property, plant and equipment</t>
  </si>
  <si>
    <t>Taxation</t>
  </si>
  <si>
    <t>DPS RESOURCES BERHAD</t>
  </si>
  <si>
    <t>(The figures have not been audited)</t>
  </si>
  <si>
    <t>Revenue</t>
  </si>
  <si>
    <t>Cost of sales</t>
  </si>
  <si>
    <t>Gross profit</t>
  </si>
  <si>
    <t>Operating expenses</t>
  </si>
  <si>
    <t>Finance cost</t>
  </si>
  <si>
    <t>Profit before tax</t>
  </si>
  <si>
    <t>Pre-acquisition profit</t>
  </si>
  <si>
    <t>Inventories</t>
  </si>
  <si>
    <t>Profit before taxation</t>
  </si>
  <si>
    <t>(Company No. 630878-X)</t>
  </si>
  <si>
    <t>Individual Quarter</t>
  </si>
  <si>
    <t>Cumulative Quarter</t>
  </si>
  <si>
    <t>Preceding Year</t>
  </si>
  <si>
    <t>Current Year</t>
  </si>
  <si>
    <t>Corresponding</t>
  </si>
  <si>
    <t>Quarter</t>
  </si>
  <si>
    <t>To Date</t>
  </si>
  <si>
    <t>Period</t>
  </si>
  <si>
    <t>RM'000</t>
  </si>
  <si>
    <t>Other operating income</t>
  </si>
  <si>
    <t>Profit from operations</t>
  </si>
  <si>
    <t xml:space="preserve">Profit after tax </t>
  </si>
  <si>
    <t>Profit for the period</t>
  </si>
  <si>
    <t>As At</t>
  </si>
  <si>
    <t>As At End</t>
  </si>
  <si>
    <t>Preceding</t>
  </si>
  <si>
    <t xml:space="preserve">Of Current </t>
  </si>
  <si>
    <t>Financial</t>
  </si>
  <si>
    <t>Year End</t>
  </si>
  <si>
    <t>Receivables</t>
  </si>
  <si>
    <t>Cash and cash equivalents</t>
  </si>
  <si>
    <t>Current liabilities</t>
  </si>
  <si>
    <t>Payables</t>
  </si>
  <si>
    <t>Short term borrowings</t>
  </si>
  <si>
    <t>Shareholders' funds</t>
  </si>
  <si>
    <t>Deferred taxation</t>
  </si>
  <si>
    <t>Long term borrowings</t>
  </si>
  <si>
    <t xml:space="preserve">DPS RESOURCES BERHAD </t>
  </si>
  <si>
    <t>CONDENSED CONSOLIDATED STATEMENT OF CHANGES IN EQUITY</t>
  </si>
  <si>
    <t xml:space="preserve">Distributable </t>
  </si>
  <si>
    <t>Share</t>
  </si>
  <si>
    <t xml:space="preserve">Retained </t>
  </si>
  <si>
    <t>Capital</t>
  </si>
  <si>
    <t>Profit</t>
  </si>
  <si>
    <t>CONDENSED CONSOLIDATED CASH FLOW STATEMENT</t>
  </si>
  <si>
    <t>Cumulative</t>
  </si>
  <si>
    <t>Net cash outflow from investing activities</t>
  </si>
  <si>
    <t>Net cash inflow from financing activities</t>
  </si>
  <si>
    <t>Net increase in cash and cash equivalents</t>
  </si>
  <si>
    <t>Reconciliation :</t>
  </si>
  <si>
    <t xml:space="preserve">Bank overdrafts </t>
  </si>
  <si>
    <t>A1.</t>
  </si>
  <si>
    <t>Basis of Preparation</t>
  </si>
  <si>
    <t>A2.</t>
  </si>
  <si>
    <t>Auditors' Report on Preceding Annual Financial Statements</t>
  </si>
  <si>
    <t>A3.</t>
  </si>
  <si>
    <t>Comments about Seasonality or Cyclicality</t>
  </si>
  <si>
    <t>The Group's performance is not subject to seasonality or cyclicality.</t>
  </si>
  <si>
    <t>A4.</t>
  </si>
  <si>
    <t>Unusual Items Due to Their Nature, Size or Incidence</t>
  </si>
  <si>
    <t>A5.</t>
  </si>
  <si>
    <t>Changes in Estimates</t>
  </si>
  <si>
    <t>There were no changes in estimates that have had a material effect in the current quarter results.</t>
  </si>
  <si>
    <t>A6.</t>
  </si>
  <si>
    <t>Debt and Equity Securities</t>
  </si>
  <si>
    <t>A7.</t>
  </si>
  <si>
    <t>Dividends Paid</t>
  </si>
  <si>
    <t>A8.</t>
  </si>
  <si>
    <t>Segmental Information</t>
  </si>
  <si>
    <t xml:space="preserve">Profit/(loss) </t>
  </si>
  <si>
    <t>before taxation</t>
  </si>
  <si>
    <t>A9.</t>
  </si>
  <si>
    <t>Valuations of Property, Plant and Equipment</t>
  </si>
  <si>
    <t>A10.</t>
  </si>
  <si>
    <t>Subsequent Events</t>
  </si>
  <si>
    <t xml:space="preserve">             </t>
  </si>
  <si>
    <t>A11.</t>
  </si>
  <si>
    <t>Changes in Composition of the Group</t>
  </si>
  <si>
    <t>A12.</t>
  </si>
  <si>
    <t>Changes in Contingent Liabilities and Contingent Assets</t>
  </si>
  <si>
    <t>A13.</t>
  </si>
  <si>
    <t>Capital Commitments</t>
  </si>
  <si>
    <t xml:space="preserve">As at </t>
  </si>
  <si>
    <t>Approved and contracted for</t>
  </si>
  <si>
    <t>Approved but not contracted for</t>
  </si>
  <si>
    <t>PART B: ADDITIONAL INFORMATION REQUIRED BY BMSB'S LISTING REQUIREMENTS</t>
  </si>
  <si>
    <t>B1</t>
  </si>
  <si>
    <t>Review of Performance</t>
  </si>
  <si>
    <t>B2</t>
  </si>
  <si>
    <t>Comments on Material Change in Profit Before Taxation</t>
  </si>
  <si>
    <t>B3</t>
  </si>
  <si>
    <t>Commentary on Prospects</t>
  </si>
  <si>
    <t>B4</t>
  </si>
  <si>
    <t>Taxation comprise the following :</t>
  </si>
  <si>
    <t>Malaysian income tax</t>
  </si>
  <si>
    <t>B5</t>
  </si>
  <si>
    <t>Sales of Unquoted Investments and/or Properties</t>
  </si>
  <si>
    <t>B6</t>
  </si>
  <si>
    <t>Purchase or Disposal of Quoted Securities</t>
  </si>
  <si>
    <t>B7</t>
  </si>
  <si>
    <t>Corporate Proposal</t>
  </si>
  <si>
    <t>B8</t>
  </si>
  <si>
    <t>Group Borrowings and Debt Securities</t>
  </si>
  <si>
    <t>As at</t>
  </si>
  <si>
    <t>Secured</t>
  </si>
  <si>
    <t>Unsecured</t>
  </si>
  <si>
    <t xml:space="preserve">Long term borrowings </t>
  </si>
  <si>
    <t>B9</t>
  </si>
  <si>
    <t>Off Balance Sheet Financial Instruments</t>
  </si>
  <si>
    <t>B10</t>
  </si>
  <si>
    <t>Material Litigation</t>
  </si>
  <si>
    <t>B11</t>
  </si>
  <si>
    <t>Dividend Payable</t>
  </si>
  <si>
    <t>B12</t>
  </si>
  <si>
    <t>Earnings per Share</t>
  </si>
  <si>
    <t>Individual</t>
  </si>
  <si>
    <t>Weighted average number of ordinary</t>
  </si>
  <si>
    <t xml:space="preserve">   shares of RM0.50 each in issue ('000)</t>
  </si>
  <si>
    <t>Basic Earnings Per Share (sen)</t>
  </si>
  <si>
    <t>B13</t>
  </si>
  <si>
    <t>Utilisation of Proceeds</t>
  </si>
  <si>
    <t>proceeds</t>
  </si>
  <si>
    <t>Utilisation</t>
  </si>
  <si>
    <t>PART C: STATUS OF COMPLIANCE WITH CONDITIONS IMPOSED BY THE SECURITIES COMMISSION</t>
  </si>
  <si>
    <t>C1</t>
  </si>
  <si>
    <t>By order of the Board</t>
  </si>
  <si>
    <t>LIM LI FANG -MAICSA 7012923</t>
  </si>
  <si>
    <t xml:space="preserve">Company Secretary         </t>
  </si>
  <si>
    <t>MELAKA</t>
  </si>
  <si>
    <t>Cash and bank balances</t>
  </si>
  <si>
    <t>Proceeds</t>
  </si>
  <si>
    <t xml:space="preserve">as at </t>
  </si>
  <si>
    <t xml:space="preserve">Current </t>
  </si>
  <si>
    <t>Malaysia</t>
  </si>
  <si>
    <t>Africa</t>
  </si>
  <si>
    <t xml:space="preserve">Europe </t>
  </si>
  <si>
    <t>Asia Pacific</t>
  </si>
  <si>
    <t>Middle East</t>
  </si>
  <si>
    <t>RM '000</t>
  </si>
  <si>
    <t>CONDENSED CONSOLIDATED INCOME STATEMENT</t>
  </si>
  <si>
    <t>Net profit for the year</t>
  </si>
  <si>
    <t>Net profit for the period</t>
  </si>
  <si>
    <t>Dividends for the year ended:</t>
  </si>
  <si>
    <t>PART A: EXPLANATORY NOTES IN ACCORDANCE WITH FRS 134 REQUIREMENTS</t>
  </si>
  <si>
    <t>@</t>
  </si>
  <si>
    <t>Weighted average number of shares ('000s)</t>
  </si>
  <si>
    <t>Manufacturing of wood based products</t>
  </si>
  <si>
    <t>Trading</t>
  </si>
  <si>
    <t>Agro-based industry</t>
  </si>
  <si>
    <t>30.06.06</t>
  </si>
  <si>
    <t>31.12.06</t>
  </si>
  <si>
    <t>Tax refundable</t>
  </si>
  <si>
    <t>Property investment</t>
  </si>
  <si>
    <t>Investment holding</t>
  </si>
  <si>
    <r>
      <t>ADD:</t>
    </r>
    <r>
      <rPr>
        <u val="single"/>
        <sz val="10"/>
        <rFont val="Times New Roman"/>
        <family val="1"/>
      </rPr>
      <t xml:space="preserve"> Inter-segment revenue</t>
    </r>
  </si>
  <si>
    <t>Profit attributable to ordinary equity holders of the parent</t>
  </si>
  <si>
    <t>Net Assets per share attributable to ordinary equity holders of the parent (RM)</t>
  </si>
  <si>
    <t>Private Placement</t>
  </si>
  <si>
    <t xml:space="preserve">Planned </t>
  </si>
  <si>
    <t>utilisation of</t>
  </si>
  <si>
    <t>Construction of new factory buildings</t>
  </si>
  <si>
    <t>Primary Reporting Format -                        Business Segments</t>
  </si>
  <si>
    <t>Net cash inflow from operating activities</t>
  </si>
  <si>
    <t>Balance as at 31 December 2006</t>
  </si>
  <si>
    <t>- 31.12.2005 (paid on 18 September 2006)</t>
  </si>
  <si>
    <t>America</t>
  </si>
  <si>
    <t>The Group is in the midst of converting a portion of its short-term borrowings to long-term borrowings.</t>
  </si>
  <si>
    <t>Investment property</t>
  </si>
  <si>
    <t xml:space="preserve">Non-Distributable </t>
  </si>
  <si>
    <t>Estimated expenses incurred for Proposed Transfer,</t>
  </si>
  <si>
    <t>Proposed Share Buy-Back, Proposed Private Placement</t>
  </si>
  <si>
    <t>and Proposed ESOS ("Proposed Exercises")</t>
  </si>
  <si>
    <t>Prepaid land lease payments</t>
  </si>
  <si>
    <t>Cash and cash equivalents as at 1 January 2007</t>
  </si>
  <si>
    <t>Balance as at 1 January 2006</t>
  </si>
  <si>
    <t>Priors' years adjustments</t>
  </si>
  <si>
    <t>Restated balance</t>
  </si>
  <si>
    <t>Effect on adopting FRS 3</t>
  </si>
  <si>
    <t>Issue of ordinary shares private placement</t>
  </si>
  <si>
    <t xml:space="preserve">Expenses of private placement and </t>
  </si>
  <si>
    <t>share buy-back written-off</t>
  </si>
  <si>
    <t>Deferred tax on revaluation increase</t>
  </si>
  <si>
    <t>no longer required</t>
  </si>
  <si>
    <t xml:space="preserve">Net profit / (loss) not recognised in </t>
  </si>
  <si>
    <t>income statement</t>
  </si>
  <si>
    <t xml:space="preserve">Deferred Tax </t>
  </si>
  <si>
    <t xml:space="preserve">Current Tax </t>
  </si>
  <si>
    <t xml:space="preserve">Expenses of ESOS written-off </t>
  </si>
  <si>
    <t>N/A</t>
  </si>
  <si>
    <t>Effects of share options ('000)</t>
  </si>
  <si>
    <t>Adjusted weighted average number of ordinary</t>
  </si>
  <si>
    <t>Diluted Earnings Per Share (sen)</t>
  </si>
  <si>
    <t>Earnings per share (sen)</t>
  </si>
  <si>
    <t>- Basic</t>
  </si>
  <si>
    <t>- Diluted</t>
  </si>
  <si>
    <t>The basic earnings per share for the current quarter and cumulative year to date are computed as follows:</t>
  </si>
  <si>
    <t xml:space="preserve">Profit attributable to ordinary </t>
  </si>
  <si>
    <t>equity holders of the parent (RM'000)</t>
  </si>
  <si>
    <t>30.06.07</t>
  </si>
  <si>
    <t>CONDENSED CONSOLIDATED BALANCE SHEETS AS AT 30 JUNE 2007</t>
  </si>
  <si>
    <t>Cash and cash equivalents as at 30 June 2007</t>
  </si>
  <si>
    <t>Balance as at 30 June 2007</t>
  </si>
  <si>
    <t>Quarter Ended 30.06.07</t>
  </si>
  <si>
    <t>Quarter Ended 30.06.06</t>
  </si>
  <si>
    <t>Capital commitments of the Group for the period ended 30 June 2007 are as follows:</t>
  </si>
  <si>
    <t>Total Group borrowings as at 30 June 2007 were as follows :-</t>
  </si>
  <si>
    <t>FOR THE SECOND QUARTER ENDED 30 JUNE 2007</t>
  </si>
  <si>
    <t>24-08-2007</t>
  </si>
  <si>
    <t>Plantation development expenditure</t>
  </si>
  <si>
    <t>Net current assets / (liabilities)</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</si>
</sst>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 #,##0_);_(* \(#,##0\);_(* &quot;-&quot;_);_(@_)"/>
    <numFmt numFmtId="170" formatCode="_(&quot;RM&quot;* #,##0.00_);_(&quot;RM&quot;* \(#,##0.00\);_(&quot;RM&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_(* #,##0.0_);_(* \(#,##0.0\);_(* &quot;-&quot;?_);_(@_)"/>
    <numFmt numFmtId="179" formatCode="0.0"/>
    <numFmt numFmtId="180" formatCode="0.0%"/>
    <numFmt numFmtId="181" formatCode="_(* #,##0.0_);_(* \(#,##0.0\);_(* &quot;-&quot;_);_(@_)"/>
    <numFmt numFmtId="182" formatCode="_(* #,##0.00_);_(* \(#,##0.00\);_(* &quot;-&quot;_);_(@_)"/>
    <numFmt numFmtId="183" formatCode="_(* #,##0.0_);_(* \(#,##0.0\);_(* &quot;-&quot;??_);_(@_)"/>
    <numFmt numFmtId="184" formatCode="_(* #,##0_);_(* \(#,##0\);_(* &quot;-&quot;??_);_(@_)"/>
    <numFmt numFmtId="185" formatCode="0_);[Red]\(0\)"/>
    <numFmt numFmtId="186" formatCode="#,##0.0_);\(#,##0.0\)"/>
    <numFmt numFmtId="187" formatCode="mmmm\-yy"/>
    <numFmt numFmtId="188" formatCode="_(* #,##0.000_);_(* \(#,##0.000\);_(* &quot;-&quot;??_);_(@_)"/>
    <numFmt numFmtId="189" formatCode="#,##0.0;\-#,##0.0"/>
    <numFmt numFmtId="190" formatCode="#,##0.000"/>
    <numFmt numFmtId="191" formatCode="#,##0.0"/>
    <numFmt numFmtId="192" formatCode="_(* #,##0.0000_);_(* \(#,##0.0000\);_(* &quot;-&quot;??_);_(@_)"/>
    <numFmt numFmtId="193" formatCode="#,##0.000_);\(#,##0.000\)"/>
    <numFmt numFmtId="194" formatCode="#,##0.0000_);\(#,##0.0000\)"/>
    <numFmt numFmtId="195" formatCode="#,##0.00000_);\(#,##0.00000\)"/>
    <numFmt numFmtId="196" formatCode="0.00000000"/>
    <numFmt numFmtId="197" formatCode="0.0000000"/>
    <numFmt numFmtId="198" formatCode="0.000000"/>
    <numFmt numFmtId="199" formatCode="0.00000"/>
    <numFmt numFmtId="200" formatCode="0.0000"/>
    <numFmt numFmtId="201" formatCode="0.000"/>
    <numFmt numFmtId="202" formatCode="#,##0.0_);[Red]\(#,##0.0\)"/>
    <numFmt numFmtId="203" formatCode="0.00_);\(0.00\)"/>
    <numFmt numFmtId="204" formatCode="0_);\(0\)"/>
    <numFmt numFmtId="205" formatCode="_(* #,##0.000_);_(* \(#,##0.000\);_(* &quot;-&quot;???_);_(@_)"/>
    <numFmt numFmtId="206" formatCode="m/d/yyyy"/>
    <numFmt numFmtId="207" formatCode="_-* #,##0.0_-;\-* #,##0.0_-;_-* &quot;-&quot;?_-;_-@_-"/>
    <numFmt numFmtId="208" formatCode="#,##0.000;\-#,##0.000"/>
    <numFmt numFmtId="209" formatCode="#,##0.0000;\-#,##0.0000"/>
  </numFmts>
  <fonts count="22">
    <font>
      <sz val="10"/>
      <name val="Arial"/>
      <family val="0"/>
    </font>
    <font>
      <sz val="8"/>
      <name val="Arial"/>
      <family val="2"/>
    </font>
    <font>
      <b/>
      <sz val="8"/>
      <name val="Arial"/>
      <family val="2"/>
    </font>
    <font>
      <sz val="10"/>
      <name val="Times New Roman"/>
      <family val="1"/>
    </font>
    <font>
      <b/>
      <sz val="8"/>
      <name val="Times New Roman"/>
      <family val="1"/>
    </font>
    <font>
      <sz val="10"/>
      <color indexed="8"/>
      <name val="Times New Roman"/>
      <family val="1"/>
    </font>
    <font>
      <b/>
      <u val="single"/>
      <sz val="10"/>
      <color indexed="8"/>
      <name val="Times New Roman"/>
      <family val="1"/>
    </font>
    <font>
      <b/>
      <sz val="10"/>
      <color indexed="8"/>
      <name val="Times New Roman"/>
      <family val="1"/>
    </font>
    <font>
      <sz val="8"/>
      <name val="Times New Roman"/>
      <family val="1"/>
    </font>
    <font>
      <u val="single"/>
      <sz val="8"/>
      <name val="Times New Roman"/>
      <family val="1"/>
    </font>
    <font>
      <b/>
      <i/>
      <sz val="8"/>
      <name val="Arial"/>
      <family val="2"/>
    </font>
    <font>
      <b/>
      <u val="single"/>
      <sz val="8"/>
      <name val="Times New Roman"/>
      <family val="1"/>
    </font>
    <font>
      <sz val="10"/>
      <color indexed="10"/>
      <name val="Times New Roman"/>
      <family val="1"/>
    </font>
    <font>
      <sz val="8"/>
      <color indexed="10"/>
      <name val="Times New Roman"/>
      <family val="1"/>
    </font>
    <font>
      <b/>
      <sz val="8"/>
      <color indexed="10"/>
      <name val="Times New Roman"/>
      <family val="1"/>
    </font>
    <font>
      <b/>
      <sz val="10"/>
      <name val="Times New Roman"/>
      <family val="1"/>
    </font>
    <font>
      <b/>
      <u val="single"/>
      <sz val="10"/>
      <name val="Times New Roman"/>
      <family val="1"/>
    </font>
    <font>
      <b/>
      <i/>
      <sz val="10"/>
      <name val="Times New Roman"/>
      <family val="1"/>
    </font>
    <font>
      <u val="single"/>
      <sz val="10"/>
      <color indexed="12"/>
      <name val="Arial"/>
      <family val="0"/>
    </font>
    <font>
      <u val="single"/>
      <sz val="10"/>
      <color indexed="36"/>
      <name val="Arial"/>
      <family val="0"/>
    </font>
    <font>
      <u val="single"/>
      <sz val="10"/>
      <name val="Times New Roman"/>
      <family val="1"/>
    </font>
    <font>
      <b/>
      <i/>
      <u val="single"/>
      <sz val="10"/>
      <color indexed="8"/>
      <name val="Times New Roman"/>
      <family val="1"/>
    </font>
  </fonts>
  <fills count="2">
    <fill>
      <patternFill/>
    </fill>
    <fill>
      <patternFill patternType="gray125"/>
    </fill>
  </fills>
  <borders count="19">
    <border>
      <left/>
      <right/>
      <top/>
      <bottom/>
      <diagonal/>
    </border>
    <border>
      <left>
        <color indexed="63"/>
      </left>
      <right>
        <color indexed="63"/>
      </right>
      <top>
        <color indexed="63"/>
      </top>
      <bottom style="double"/>
    </border>
    <border>
      <left style="thin"/>
      <right style="thin"/>
      <top>
        <color indexed="63"/>
      </top>
      <bottom>
        <color indexed="63"/>
      </bottom>
    </border>
    <border>
      <left style="thin"/>
      <right style="thin"/>
      <top style="thin"/>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medium"/>
    </border>
    <border>
      <left style="thin"/>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121">
    <xf numFmtId="0" fontId="0" fillId="0" borderId="0" xfId="0" applyAlignment="1">
      <alignment/>
    </xf>
    <xf numFmtId="37" fontId="1" fillId="0" borderId="0" xfId="15" applyNumberFormat="1" applyFont="1" applyFill="1" applyBorder="1" applyAlignment="1">
      <alignment/>
    </xf>
    <xf numFmtId="171" fontId="8" fillId="0" borderId="0" xfId="15" applyFont="1" applyFill="1" applyBorder="1" applyAlignment="1">
      <alignment/>
    </xf>
    <xf numFmtId="184" fontId="8" fillId="0" borderId="0" xfId="15" applyNumberFormat="1" applyFont="1" applyFill="1" applyAlignment="1">
      <alignment/>
    </xf>
    <xf numFmtId="171" fontId="8" fillId="0" borderId="1" xfId="15" applyNumberFormat="1" applyFont="1" applyFill="1" applyBorder="1" applyAlignment="1">
      <alignment/>
    </xf>
    <xf numFmtId="183" fontId="8" fillId="0" borderId="0" xfId="15" applyNumberFormat="1" applyFont="1" applyFill="1" applyAlignment="1">
      <alignment/>
    </xf>
    <xf numFmtId="0" fontId="8" fillId="0" borderId="0" xfId="22" applyFont="1" applyFill="1">
      <alignment/>
      <protection/>
    </xf>
    <xf numFmtId="0" fontId="8" fillId="0" borderId="0" xfId="22" applyFont="1" applyFill="1" applyAlignment="1">
      <alignment horizontal="center"/>
      <protection/>
    </xf>
    <xf numFmtId="0" fontId="4" fillId="0" borderId="0" xfId="22" applyFont="1" applyFill="1">
      <alignment/>
      <protection/>
    </xf>
    <xf numFmtId="16" fontId="8" fillId="0" borderId="0" xfId="22" applyNumberFormat="1" applyFont="1" applyFill="1" applyAlignment="1">
      <alignment horizontal="center"/>
      <protection/>
    </xf>
    <xf numFmtId="184" fontId="4" fillId="0" borderId="0" xfId="15" applyNumberFormat="1" applyFont="1" applyFill="1" applyAlignment="1">
      <alignment/>
    </xf>
    <xf numFmtId="184" fontId="8" fillId="0" borderId="0" xfId="15" applyNumberFormat="1" applyFont="1" applyFill="1" applyAlignment="1">
      <alignment horizontal="center"/>
    </xf>
    <xf numFmtId="184" fontId="8" fillId="0" borderId="0" xfId="15" applyNumberFormat="1" applyFont="1" applyFill="1" applyBorder="1" applyAlignment="1">
      <alignment/>
    </xf>
    <xf numFmtId="184" fontId="8" fillId="0" borderId="2" xfId="15" applyNumberFormat="1" applyFont="1" applyFill="1" applyBorder="1" applyAlignment="1">
      <alignment/>
    </xf>
    <xf numFmtId="184" fontId="8" fillId="0" borderId="3" xfId="15" applyNumberFormat="1" applyFont="1" applyFill="1" applyBorder="1" applyAlignment="1">
      <alignment/>
    </xf>
    <xf numFmtId="184" fontId="4" fillId="0" borderId="0" xfId="15" applyNumberFormat="1" applyFont="1" applyFill="1" applyBorder="1" applyAlignment="1">
      <alignment/>
    </xf>
    <xf numFmtId="0" fontId="8" fillId="0" borderId="0" xfId="22" applyFont="1" applyFill="1" applyBorder="1">
      <alignment/>
      <protection/>
    </xf>
    <xf numFmtId="184" fontId="8" fillId="0" borderId="4" xfId="15" applyNumberFormat="1" applyFont="1" applyFill="1" applyBorder="1" applyAlignment="1">
      <alignment/>
    </xf>
    <xf numFmtId="184" fontId="8" fillId="0" borderId="5" xfId="15" applyNumberFormat="1" applyFont="1" applyFill="1" applyBorder="1" applyAlignment="1">
      <alignment/>
    </xf>
    <xf numFmtId="0" fontId="8" fillId="0" borderId="0" xfId="22" applyFont="1" applyFill="1" applyAlignment="1">
      <alignment horizontal="right"/>
      <protection/>
    </xf>
    <xf numFmtId="184" fontId="4" fillId="0" borderId="0" xfId="22" applyNumberFormat="1" applyFont="1" applyFill="1">
      <alignment/>
      <protection/>
    </xf>
    <xf numFmtId="184" fontId="8" fillId="0" borderId="6" xfId="15" applyNumberFormat="1" applyFont="1" applyFill="1" applyBorder="1" applyAlignment="1">
      <alignment/>
    </xf>
    <xf numFmtId="169" fontId="8" fillId="0" borderId="0" xfId="22" applyNumberFormat="1" applyFont="1" applyFill="1" applyBorder="1">
      <alignment/>
      <protection/>
    </xf>
    <xf numFmtId="0" fontId="1" fillId="0" borderId="0" xfId="0" applyFont="1" applyFill="1" applyBorder="1" applyAlignment="1">
      <alignment/>
    </xf>
    <xf numFmtId="184" fontId="8" fillId="0" borderId="6" xfId="15" applyNumberFormat="1" applyFont="1" applyFill="1" applyBorder="1" applyAlignment="1">
      <alignment horizontal="center"/>
    </xf>
    <xf numFmtId="0" fontId="4" fillId="0" borderId="0" xfId="22" applyFont="1" applyFill="1" applyAlignment="1">
      <alignment horizontal="left"/>
      <protection/>
    </xf>
    <xf numFmtId="171" fontId="4" fillId="0" borderId="7" xfId="15" applyNumberFormat="1" applyFont="1" applyFill="1" applyBorder="1" applyAlignment="1">
      <alignment/>
    </xf>
    <xf numFmtId="184" fontId="8" fillId="0" borderId="0" xfId="22" applyNumberFormat="1" applyFont="1" applyFill="1" applyBorder="1">
      <alignment/>
      <protection/>
    </xf>
    <xf numFmtId="169" fontId="8" fillId="0" borderId="0" xfId="22" applyNumberFormat="1" applyFont="1" applyFill="1">
      <alignment/>
      <protection/>
    </xf>
    <xf numFmtId="169" fontId="8" fillId="0" borderId="0" xfId="22" applyNumberFormat="1" applyFont="1" applyFill="1" applyAlignment="1">
      <alignment horizontal="center"/>
      <protection/>
    </xf>
    <xf numFmtId="0" fontId="13" fillId="0" borderId="0" xfId="22" applyFont="1" applyFill="1">
      <alignment/>
      <protection/>
    </xf>
    <xf numFmtId="0" fontId="4" fillId="0" borderId="0" xfId="22" applyFont="1" applyFill="1" applyAlignment="1">
      <alignment/>
      <protection/>
    </xf>
    <xf numFmtId="0" fontId="14" fillId="0" borderId="0" xfId="22" applyFont="1" applyFill="1" applyAlignment="1">
      <alignment horizontal="left"/>
      <protection/>
    </xf>
    <xf numFmtId="9" fontId="8" fillId="0" borderId="0" xfId="23" applyFont="1" applyFill="1" applyAlignment="1">
      <alignment/>
    </xf>
    <xf numFmtId="9" fontId="8" fillId="0" borderId="0" xfId="23" applyFont="1" applyFill="1" applyAlignment="1">
      <alignment horizontal="right"/>
    </xf>
    <xf numFmtId="184" fontId="8" fillId="0" borderId="5" xfId="15" applyNumberFormat="1" applyFont="1" applyFill="1" applyBorder="1" applyAlignment="1">
      <alignment horizontal="center"/>
    </xf>
    <xf numFmtId="184" fontId="8" fillId="0" borderId="1" xfId="15" applyNumberFormat="1" applyFont="1" applyFill="1" applyBorder="1" applyAlignment="1">
      <alignment/>
    </xf>
    <xf numFmtId="184" fontId="8" fillId="0" borderId="0" xfId="22" applyNumberFormat="1" applyFont="1" applyFill="1">
      <alignment/>
      <protection/>
    </xf>
    <xf numFmtId="184" fontId="8" fillId="0" borderId="0" xfId="15" applyNumberFormat="1" applyFont="1" applyFill="1" applyAlignment="1">
      <alignment horizontal="right"/>
    </xf>
    <xf numFmtId="0" fontId="13" fillId="0" borderId="0" xfId="22" applyFont="1" applyFill="1" applyAlignment="1">
      <alignment horizontal="center"/>
      <protection/>
    </xf>
    <xf numFmtId="184" fontId="8" fillId="0" borderId="8" xfId="15" applyNumberFormat="1" applyFont="1" applyFill="1" applyBorder="1" applyAlignment="1">
      <alignment/>
    </xf>
    <xf numFmtId="184" fontId="8" fillId="0" borderId="0" xfId="15" applyNumberFormat="1" applyFont="1" applyFill="1" applyBorder="1" applyAlignment="1">
      <alignment horizontal="center"/>
    </xf>
    <xf numFmtId="184" fontId="8" fillId="0" borderId="9" xfId="15" applyNumberFormat="1" applyFont="1" applyFill="1" applyBorder="1" applyAlignment="1">
      <alignment horizontal="center"/>
    </xf>
    <xf numFmtId="184" fontId="8" fillId="0" borderId="2" xfId="15" applyNumberFormat="1" applyFont="1" applyFill="1" applyBorder="1" applyAlignment="1">
      <alignment horizontal="center"/>
    </xf>
    <xf numFmtId="0" fontId="8" fillId="0" borderId="0" xfId="22" applyFont="1" applyFill="1" applyAlignment="1">
      <alignment wrapText="1"/>
      <protection/>
    </xf>
    <xf numFmtId="171" fontId="8" fillId="0" borderId="1" xfId="15" applyNumberFormat="1" applyFont="1" applyFill="1" applyBorder="1" applyAlignment="1">
      <alignment horizontal="center"/>
    </xf>
    <xf numFmtId="184" fontId="8" fillId="0" borderId="9" xfId="15" applyNumberFormat="1" applyFont="1" applyFill="1" applyBorder="1" applyAlignment="1">
      <alignment/>
    </xf>
    <xf numFmtId="15" fontId="8" fillId="0" borderId="0" xfId="22" applyNumberFormat="1" applyFont="1" applyFill="1" applyAlignment="1">
      <alignment horizontal="center"/>
      <protection/>
    </xf>
    <xf numFmtId="37" fontId="8" fillId="0" borderId="0" xfId="15" applyNumberFormat="1" applyFont="1" applyFill="1" applyAlignment="1">
      <alignment/>
    </xf>
    <xf numFmtId="184" fontId="8" fillId="0" borderId="0" xfId="15" applyNumberFormat="1" applyFont="1" applyFill="1" applyBorder="1" applyAlignment="1">
      <alignment horizontal="right"/>
    </xf>
    <xf numFmtId="40" fontId="8" fillId="0" borderId="0" xfId="15" applyNumberFormat="1" applyFont="1" applyFill="1" applyBorder="1" applyAlignment="1">
      <alignment/>
    </xf>
    <xf numFmtId="0" fontId="11" fillId="0" borderId="0" xfId="22" applyFont="1" applyFill="1">
      <alignment/>
      <protection/>
    </xf>
    <xf numFmtId="184" fontId="8" fillId="0" borderId="0" xfId="15" applyNumberFormat="1" applyFont="1" applyFill="1" applyAlignment="1">
      <alignment/>
    </xf>
    <xf numFmtId="184" fontId="4" fillId="0" borderId="0" xfId="15" applyNumberFormat="1" applyFont="1" applyFill="1" applyAlignment="1">
      <alignment horizontal="right"/>
    </xf>
    <xf numFmtId="184" fontId="8" fillId="0" borderId="10" xfId="15" applyNumberFormat="1" applyFont="1" applyFill="1" applyBorder="1" applyAlignment="1">
      <alignment/>
    </xf>
    <xf numFmtId="184" fontId="8" fillId="0" borderId="11" xfId="15" applyNumberFormat="1" applyFont="1" applyFill="1" applyBorder="1" applyAlignment="1">
      <alignment horizontal="right"/>
    </xf>
    <xf numFmtId="184" fontId="8" fillId="0" borderId="12" xfId="15" applyNumberFormat="1" applyFont="1" applyFill="1" applyBorder="1" applyAlignment="1">
      <alignment/>
    </xf>
    <xf numFmtId="184" fontId="8" fillId="0" borderId="13" xfId="15" applyNumberFormat="1" applyFont="1" applyFill="1" applyBorder="1" applyAlignment="1">
      <alignment horizontal="right"/>
    </xf>
    <xf numFmtId="184" fontId="8" fillId="0" borderId="14" xfId="15" applyNumberFormat="1" applyFont="1" applyFill="1" applyBorder="1" applyAlignment="1">
      <alignment/>
    </xf>
    <xf numFmtId="184" fontId="8" fillId="0" borderId="15" xfId="15" applyNumberFormat="1" applyFont="1" applyFill="1" applyBorder="1" applyAlignment="1">
      <alignment horizontal="right"/>
    </xf>
    <xf numFmtId="0" fontId="4" fillId="0" borderId="0" xfId="22" applyFont="1" applyFill="1" quotePrefix="1">
      <alignment/>
      <protection/>
    </xf>
    <xf numFmtId="184" fontId="8" fillId="0" borderId="16" xfId="15" applyNumberFormat="1" applyFont="1" applyFill="1" applyBorder="1" applyAlignment="1">
      <alignment/>
    </xf>
    <xf numFmtId="184" fontId="8" fillId="0" borderId="17" xfId="15" applyNumberFormat="1" applyFont="1" applyFill="1" applyBorder="1" applyAlignment="1">
      <alignment horizontal="right"/>
    </xf>
    <xf numFmtId="184" fontId="4" fillId="0" borderId="4" xfId="15" applyNumberFormat="1" applyFont="1" applyFill="1" applyBorder="1" applyAlignment="1">
      <alignment/>
    </xf>
    <xf numFmtId="171" fontId="8" fillId="0" borderId="0" xfId="15" applyFont="1" applyFill="1" applyAlignment="1">
      <alignment/>
    </xf>
    <xf numFmtId="0" fontId="8" fillId="0" borderId="0" xfId="22" applyFont="1" applyFill="1" applyAlignment="1" quotePrefix="1">
      <alignment wrapText="1"/>
      <protection/>
    </xf>
    <xf numFmtId="169" fontId="8" fillId="0" borderId="0" xfId="15" applyNumberFormat="1" applyFont="1" applyFill="1" applyAlignment="1">
      <alignment/>
    </xf>
    <xf numFmtId="169" fontId="8" fillId="0" borderId="6" xfId="15" applyNumberFormat="1" applyFont="1" applyFill="1" applyBorder="1" applyAlignment="1">
      <alignment/>
    </xf>
    <xf numFmtId="169" fontId="8" fillId="0" borderId="4" xfId="15" applyNumberFormat="1" applyFont="1" applyFill="1" applyBorder="1" applyAlignment="1">
      <alignment/>
    </xf>
    <xf numFmtId="169" fontId="8" fillId="0" borderId="0" xfId="15" applyNumberFormat="1" applyFont="1" applyFill="1" applyBorder="1" applyAlignment="1">
      <alignment/>
    </xf>
    <xf numFmtId="169" fontId="8" fillId="0" borderId="0" xfId="15" applyNumberFormat="1" applyFont="1" applyFill="1" applyBorder="1" applyAlignment="1">
      <alignment horizontal="right"/>
    </xf>
    <xf numFmtId="0" fontId="4" fillId="0" borderId="0" xfId="22" applyFont="1" applyFill="1" applyAlignment="1" quotePrefix="1">
      <alignment/>
      <protection/>
    </xf>
    <xf numFmtId="0" fontId="4" fillId="0" borderId="0" xfId="22" applyFont="1" applyFill="1" applyAlignment="1" quotePrefix="1">
      <alignment horizontal="left"/>
      <protection/>
    </xf>
    <xf numFmtId="0" fontId="3" fillId="0" borderId="0" xfId="22" applyFont="1" applyFill="1">
      <alignment/>
      <protection/>
    </xf>
    <xf numFmtId="0" fontId="8" fillId="0" borderId="0" xfId="21" applyFont="1" applyFill="1">
      <alignment/>
      <protection/>
    </xf>
    <xf numFmtId="0" fontId="8" fillId="0" borderId="0" xfId="21" applyFont="1" applyFill="1" applyAlignment="1">
      <alignment horizontal="center"/>
      <protection/>
    </xf>
    <xf numFmtId="0" fontId="8" fillId="0" borderId="0" xfId="21" applyFont="1" applyFill="1" applyBorder="1" applyAlignment="1">
      <alignment horizontal="center"/>
      <protection/>
    </xf>
    <xf numFmtId="0" fontId="8" fillId="0" borderId="0" xfId="21" applyFont="1" applyFill="1" applyBorder="1">
      <alignment/>
      <protection/>
    </xf>
    <xf numFmtId="0" fontId="9" fillId="0" borderId="0" xfId="21" applyFont="1" applyFill="1" applyBorder="1" applyAlignment="1">
      <alignment horizontal="center"/>
      <protection/>
    </xf>
    <xf numFmtId="0" fontId="8" fillId="0" borderId="0" xfId="22" applyFont="1" applyFill="1" applyBorder="1" applyAlignment="1">
      <alignment horizontal="center"/>
      <protection/>
    </xf>
    <xf numFmtId="0" fontId="3" fillId="0" borderId="0" xfId="21" applyFont="1" applyFill="1" applyBorder="1">
      <alignment/>
      <protection/>
    </xf>
    <xf numFmtId="0" fontId="3" fillId="0" borderId="0" xfId="21" applyFont="1" applyFill="1" applyBorder="1" applyAlignment="1">
      <alignment horizontal="center" wrapText="1"/>
      <protection/>
    </xf>
    <xf numFmtId="0" fontId="3" fillId="0" borderId="0" xfId="22" applyFont="1" applyFill="1" applyBorder="1" applyAlignment="1">
      <alignment horizontal="center" wrapText="1"/>
      <protection/>
    </xf>
    <xf numFmtId="0" fontId="3" fillId="0" borderId="0" xfId="22" applyFont="1" applyFill="1" applyAlignment="1">
      <alignment horizontal="center"/>
      <protection/>
    </xf>
    <xf numFmtId="169" fontId="3" fillId="0" borderId="0" xfId="21" applyNumberFormat="1" applyFont="1" applyFill="1" applyBorder="1" applyAlignment="1">
      <alignment horizontal="center"/>
      <protection/>
    </xf>
    <xf numFmtId="169" fontId="3" fillId="0" borderId="0" xfId="22" applyNumberFormat="1" applyFont="1" applyFill="1" applyBorder="1" applyAlignment="1">
      <alignment horizontal="center"/>
      <protection/>
    </xf>
    <xf numFmtId="169" fontId="3" fillId="0" borderId="7" xfId="21" applyNumberFormat="1" applyFont="1" applyFill="1" applyBorder="1" applyAlignment="1">
      <alignment horizontal="center"/>
      <protection/>
    </xf>
    <xf numFmtId="169" fontId="3" fillId="0" borderId="7" xfId="22" applyNumberFormat="1" applyFont="1" applyFill="1" applyBorder="1" applyAlignment="1">
      <alignment horizontal="center"/>
      <protection/>
    </xf>
    <xf numFmtId="0" fontId="16" fillId="0" borderId="0" xfId="21" applyFont="1" applyFill="1" applyBorder="1">
      <alignment/>
      <protection/>
    </xf>
    <xf numFmtId="169" fontId="3" fillId="0" borderId="18" xfId="22" applyNumberFormat="1" applyFont="1" applyFill="1" applyBorder="1">
      <alignment/>
      <protection/>
    </xf>
    <xf numFmtId="0" fontId="3" fillId="0" borderId="0" xfId="21" applyFont="1" applyFill="1" applyBorder="1" applyAlignment="1">
      <alignment horizontal="center"/>
      <protection/>
    </xf>
    <xf numFmtId="169" fontId="3" fillId="0" borderId="0" xfId="23" applyNumberFormat="1" applyFont="1" applyFill="1" applyBorder="1" applyAlignment="1">
      <alignment horizontal="right"/>
    </xf>
    <xf numFmtId="37" fontId="2" fillId="0" borderId="0" xfId="15" applyNumberFormat="1" applyFont="1" applyFill="1" applyBorder="1" applyAlignment="1">
      <alignment/>
    </xf>
    <xf numFmtId="169" fontId="8" fillId="0" borderId="0" xfId="21" applyNumberFormat="1" applyFont="1" applyFill="1" applyBorder="1" applyAlignment="1">
      <alignment horizontal="center"/>
      <protection/>
    </xf>
    <xf numFmtId="169" fontId="3" fillId="0" borderId="4" xfId="22" applyNumberFormat="1" applyFont="1" applyFill="1" applyBorder="1">
      <alignment/>
      <protection/>
    </xf>
    <xf numFmtId="9" fontId="8" fillId="0" borderId="0" xfId="22" applyNumberFormat="1" applyFont="1" applyFill="1">
      <alignment/>
      <protection/>
    </xf>
    <xf numFmtId="37" fontId="10" fillId="0" borderId="0" xfId="15" applyNumberFormat="1" applyFont="1" applyFill="1" applyBorder="1" applyAlignment="1">
      <alignment/>
    </xf>
    <xf numFmtId="0" fontId="13" fillId="0" borderId="0" xfId="22" applyFont="1" applyFill="1" applyBorder="1">
      <alignment/>
      <protection/>
    </xf>
    <xf numFmtId="169" fontId="3" fillId="0" borderId="0" xfId="22" applyNumberFormat="1" applyFont="1" applyFill="1">
      <alignment/>
      <protection/>
    </xf>
    <xf numFmtId="0" fontId="16" fillId="0" borderId="0" xfId="22" applyFont="1" applyFill="1">
      <alignment/>
      <protection/>
    </xf>
    <xf numFmtId="0" fontId="17" fillId="0" borderId="0" xfId="22" applyFont="1" applyFill="1">
      <alignment/>
      <protection/>
    </xf>
    <xf numFmtId="169" fontId="12" fillId="0" borderId="0" xfId="22" applyNumberFormat="1" applyFont="1" applyFill="1">
      <alignment/>
      <protection/>
    </xf>
    <xf numFmtId="169" fontId="12" fillId="0" borderId="0" xfId="22" applyNumberFormat="1" applyFont="1" applyFill="1" applyBorder="1">
      <alignment/>
      <protection/>
    </xf>
    <xf numFmtId="184" fontId="3" fillId="0" borderId="4" xfId="15" applyNumberFormat="1" applyFont="1" applyFill="1" applyBorder="1" applyAlignment="1">
      <alignment horizontal="center"/>
    </xf>
    <xf numFmtId="0" fontId="15" fillId="0" borderId="0" xfId="22" applyFont="1" applyFill="1">
      <alignment/>
      <protection/>
    </xf>
    <xf numFmtId="182" fontId="8" fillId="0" borderId="0" xfId="22" applyNumberFormat="1" applyFont="1" applyFill="1" applyBorder="1" applyAlignment="1">
      <alignment horizontal="center"/>
      <protection/>
    </xf>
    <xf numFmtId="15" fontId="3" fillId="0" borderId="0" xfId="22" applyNumberFormat="1" applyFont="1" applyFill="1" applyAlignment="1">
      <alignment horizontal="center"/>
      <protection/>
    </xf>
    <xf numFmtId="15" fontId="13" fillId="0" borderId="0" xfId="22" applyNumberFormat="1" applyFont="1" applyFill="1" applyAlignment="1" quotePrefix="1">
      <alignment horizontal="center"/>
      <protection/>
    </xf>
    <xf numFmtId="15" fontId="8" fillId="0" borderId="0" xfId="22" applyNumberFormat="1" applyFont="1" applyFill="1" applyBorder="1" applyAlignment="1" quotePrefix="1">
      <alignment horizontal="center"/>
      <protection/>
    </xf>
    <xf numFmtId="184" fontId="3" fillId="0" borderId="1" xfId="15" applyNumberFormat="1" applyFont="1" applyFill="1" applyBorder="1" applyAlignment="1">
      <alignment/>
    </xf>
    <xf numFmtId="182" fontId="3" fillId="0" borderId="0" xfId="22" applyNumberFormat="1" applyFont="1" applyFill="1" applyBorder="1" applyAlignment="1">
      <alignment horizontal="center"/>
      <protection/>
    </xf>
    <xf numFmtId="169" fontId="3" fillId="0" borderId="0" xfId="22" applyNumberFormat="1" applyFont="1" applyFill="1" applyAlignment="1">
      <alignment horizontal="center"/>
      <protection/>
    </xf>
    <xf numFmtId="171" fontId="3" fillId="0" borderId="1" xfId="15" applyFont="1" applyFill="1" applyBorder="1" applyAlignment="1">
      <alignment/>
    </xf>
    <xf numFmtId="184" fontId="3" fillId="0" borderId="0" xfId="15" applyNumberFormat="1" applyFont="1" applyFill="1" applyBorder="1" applyAlignment="1">
      <alignment/>
    </xf>
    <xf numFmtId="169" fontId="3" fillId="0" borderId="0" xfId="22" applyNumberFormat="1" applyFont="1" applyFill="1" applyBorder="1">
      <alignment/>
      <protection/>
    </xf>
    <xf numFmtId="184" fontId="3" fillId="0" borderId="6" xfId="15" applyNumberFormat="1" applyFont="1" applyFill="1" applyBorder="1" applyAlignment="1">
      <alignment/>
    </xf>
    <xf numFmtId="0" fontId="8" fillId="0" borderId="0" xfId="22" applyFont="1" applyFill="1" quotePrefix="1">
      <alignment/>
      <protection/>
    </xf>
    <xf numFmtId="0" fontId="8" fillId="0" borderId="0" xfId="22" applyFont="1" applyFill="1" applyAlignment="1">
      <alignment horizontal="center"/>
      <protection/>
    </xf>
    <xf numFmtId="0" fontId="15" fillId="0" borderId="0" xfId="21" applyFont="1" applyFill="1" applyBorder="1" applyAlignment="1">
      <alignment horizontal="left" wrapText="1"/>
      <protection/>
    </xf>
    <xf numFmtId="0" fontId="8" fillId="0" borderId="0" xfId="21" applyFont="1" applyFill="1" applyBorder="1" applyAlignment="1">
      <alignment horizontal="center"/>
      <protection/>
    </xf>
    <xf numFmtId="0" fontId="3" fillId="0" borderId="0" xfId="21" applyFont="1" applyFill="1" applyBorder="1" applyAlignment="1">
      <alignment horizontal="center" wrapText="1"/>
      <protection/>
    </xf>
  </cellXfs>
  <cellStyles count="10">
    <cellStyle name="Normal" xfId="0"/>
    <cellStyle name="Comma" xfId="15"/>
    <cellStyle name="Comma [0]" xfId="16"/>
    <cellStyle name="Currency" xfId="17"/>
    <cellStyle name="Currency [0]" xfId="18"/>
    <cellStyle name="Followed Hyperlink" xfId="19"/>
    <cellStyle name="Hyperlink" xfId="20"/>
    <cellStyle name="Normal_business seg." xfId="21"/>
    <cellStyle name="Normal_GW 1Q2005 Qtrly Rpt"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0</xdr:colOff>
      <xdr:row>0</xdr:row>
      <xdr:rowOff>0</xdr:rowOff>
    </xdr:to>
    <xdr:sp>
      <xdr:nvSpPr>
        <xdr:cNvPr id="1" name="TextBox 1"/>
        <xdr:cNvSpPr txBox="1">
          <a:spLocks noChangeArrowheads="1"/>
        </xdr:cNvSpPr>
      </xdr:nvSpPr>
      <xdr:spPr>
        <a:xfrm>
          <a:off x="0" y="0"/>
          <a:ext cx="6181725"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Income Statements for the current quarter and cumulative quarter ended 31 March 2004 have been prepared on a proforma basis on the assumption that the acquisition of subsidiary companies were completed on 31 March 2004.</a:t>
          </a:r>
        </a:p>
      </xdr:txBody>
    </xdr:sp>
    <xdr:clientData/>
  </xdr:twoCellAnchor>
  <xdr:twoCellAnchor>
    <xdr:from>
      <xdr:col>0</xdr:col>
      <xdr:colOff>0</xdr:colOff>
      <xdr:row>0</xdr:row>
      <xdr:rowOff>0</xdr:rowOff>
    </xdr:from>
    <xdr:to>
      <xdr:col>9</xdr:col>
      <xdr:colOff>0</xdr:colOff>
      <xdr:row>0</xdr:row>
      <xdr:rowOff>0</xdr:rowOff>
    </xdr:to>
    <xdr:sp>
      <xdr:nvSpPr>
        <xdr:cNvPr id="2" name="TextBox 2"/>
        <xdr:cNvSpPr txBox="1">
          <a:spLocks noChangeArrowheads="1"/>
        </xdr:cNvSpPr>
      </xdr:nvSpPr>
      <xdr:spPr>
        <a:xfrm>
          <a:off x="0" y="0"/>
          <a:ext cx="6181725" cy="0"/>
        </a:xfrm>
        <a:prstGeom prst="rect">
          <a:avLst/>
        </a:prstGeom>
        <a:solidFill>
          <a:srgbClr val="FFFFFF"/>
        </a:solidFill>
        <a:ln w="9525" cmpd="sng">
          <a:noFill/>
        </a:ln>
      </xdr:spPr>
      <xdr:txBody>
        <a:bodyPr vertOverflow="clip" wrap="square"/>
        <a:p>
          <a:pPr algn="l">
            <a:defRPr/>
          </a:pPr>
          <a:r>
            <a:rPr lang="en-US" cap="none" sz="1000" b="0" i="0" u="none" baseline="0"/>
            <a:t>No comparative figures are available as this is the first quarterly report to Bursa Malaysia Securities Berhad.</a:t>
          </a:r>
        </a:p>
      </xdr:txBody>
    </xdr:sp>
    <xdr:clientData/>
  </xdr:twoCellAnchor>
  <xdr:twoCellAnchor>
    <xdr:from>
      <xdr:col>0</xdr:col>
      <xdr:colOff>0</xdr:colOff>
      <xdr:row>0</xdr:row>
      <xdr:rowOff>0</xdr:rowOff>
    </xdr:from>
    <xdr:to>
      <xdr:col>9</xdr:col>
      <xdr:colOff>0</xdr:colOff>
      <xdr:row>0</xdr:row>
      <xdr:rowOff>0</xdr:rowOff>
    </xdr:to>
    <xdr:sp>
      <xdr:nvSpPr>
        <xdr:cNvPr id="3" name="TextBox 3"/>
        <xdr:cNvSpPr txBox="1">
          <a:spLocks noChangeArrowheads="1"/>
        </xdr:cNvSpPr>
      </xdr:nvSpPr>
      <xdr:spPr>
        <a:xfrm>
          <a:off x="0" y="0"/>
          <a:ext cx="6181725"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Income Statements should be read in conjunction with the Annual Financial Statements for the year ended 31 December 2003 and the accompanying explanatory notes attached to the interim financial statements.</a:t>
          </a:r>
        </a:p>
      </xdr:txBody>
    </xdr:sp>
    <xdr:clientData/>
  </xdr:twoCellAnchor>
  <xdr:twoCellAnchor>
    <xdr:from>
      <xdr:col>0</xdr:col>
      <xdr:colOff>9525</xdr:colOff>
      <xdr:row>0</xdr:row>
      <xdr:rowOff>0</xdr:rowOff>
    </xdr:from>
    <xdr:to>
      <xdr:col>7</xdr:col>
      <xdr:colOff>600075</xdr:colOff>
      <xdr:row>0</xdr:row>
      <xdr:rowOff>0</xdr:rowOff>
    </xdr:to>
    <xdr:sp>
      <xdr:nvSpPr>
        <xdr:cNvPr id="4" name="TextBox 4"/>
        <xdr:cNvSpPr txBox="1">
          <a:spLocks noChangeArrowheads="1"/>
        </xdr:cNvSpPr>
      </xdr:nvSpPr>
      <xdr:spPr>
        <a:xfrm>
          <a:off x="9525" y="0"/>
          <a:ext cx="58769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0</xdr:row>
      <xdr:rowOff>0</xdr:rowOff>
    </xdr:from>
    <xdr:ext cx="76200" cy="200025"/>
    <xdr:sp>
      <xdr:nvSpPr>
        <xdr:cNvPr id="5" name="TextBox 5"/>
        <xdr:cNvSpPr txBox="1">
          <a:spLocks noChangeArrowheads="1"/>
        </xdr:cNvSpPr>
      </xdr:nvSpPr>
      <xdr:spPr>
        <a:xfrm>
          <a:off x="3457575"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0</xdr:row>
      <xdr:rowOff>0</xdr:rowOff>
    </xdr:from>
    <xdr:to>
      <xdr:col>7</xdr:col>
      <xdr:colOff>809625</xdr:colOff>
      <xdr:row>0</xdr:row>
      <xdr:rowOff>0</xdr:rowOff>
    </xdr:to>
    <xdr:sp>
      <xdr:nvSpPr>
        <xdr:cNvPr id="6" name="TextBox 6"/>
        <xdr:cNvSpPr txBox="1">
          <a:spLocks noChangeArrowheads="1"/>
        </xdr:cNvSpPr>
      </xdr:nvSpPr>
      <xdr:spPr>
        <a:xfrm>
          <a:off x="9525" y="0"/>
          <a:ext cx="6086475"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Income Statements should be read in conjunction with the Annual Financial Statements for the year ended 31 December 2003 and the accompanying explanatory notes attached to the interim financial statements.</a:t>
          </a:r>
        </a:p>
      </xdr:txBody>
    </xdr:sp>
    <xdr:clientData/>
  </xdr:twoCellAnchor>
  <xdr:twoCellAnchor>
    <xdr:from>
      <xdr:col>0</xdr:col>
      <xdr:colOff>38100</xdr:colOff>
      <xdr:row>0</xdr:row>
      <xdr:rowOff>0</xdr:rowOff>
    </xdr:from>
    <xdr:to>
      <xdr:col>7</xdr:col>
      <xdr:colOff>590550</xdr:colOff>
      <xdr:row>0</xdr:row>
      <xdr:rowOff>0</xdr:rowOff>
    </xdr:to>
    <xdr:sp>
      <xdr:nvSpPr>
        <xdr:cNvPr id="7" name="TextBox 7"/>
        <xdr:cNvSpPr txBox="1">
          <a:spLocks noChangeArrowheads="1"/>
        </xdr:cNvSpPr>
      </xdr:nvSpPr>
      <xdr:spPr>
        <a:xfrm>
          <a:off x="38100" y="0"/>
          <a:ext cx="58388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523875</xdr:colOff>
      <xdr:row>0</xdr:row>
      <xdr:rowOff>0</xdr:rowOff>
    </xdr:to>
    <xdr:sp>
      <xdr:nvSpPr>
        <xdr:cNvPr id="8" name="TextBox 8"/>
        <xdr:cNvSpPr txBox="1">
          <a:spLocks noChangeArrowheads="1"/>
        </xdr:cNvSpPr>
      </xdr:nvSpPr>
      <xdr:spPr>
        <a:xfrm>
          <a:off x="38100" y="0"/>
          <a:ext cx="5772150" cy="0"/>
        </a:xfrm>
        <a:prstGeom prst="rect">
          <a:avLst/>
        </a:prstGeom>
        <a:solidFill>
          <a:srgbClr val="FFFFFF"/>
        </a:solidFill>
        <a:ln w="9525" cmpd="sng">
          <a:noFill/>
        </a:ln>
      </xdr:spPr>
      <xdr:txBody>
        <a:bodyPr vertOverflow="clip" wrap="square"/>
        <a:p>
          <a:pPr algn="just">
            <a:defRPr/>
          </a:pPr>
          <a:r>
            <a:rPr lang="en-US" cap="none" sz="1000" b="0" i="0" u="none" baseline="0"/>
            <a:t>The Condensed Consolidated Income Statements for the current quarter and cumulative quarter ended 30 June 2004 have been prepared on the basis of consolidating  Group results since  1 January 2004 and adjusting for pre-acquisition  reserves when the acquisitions of subsidiary companies were completed on  31 May 2004</a:t>
          </a:r>
        </a:p>
      </xdr:txBody>
    </xdr:sp>
    <xdr:clientData/>
  </xdr:twoCellAnchor>
  <xdr:twoCellAnchor>
    <xdr:from>
      <xdr:col>0</xdr:col>
      <xdr:colOff>0</xdr:colOff>
      <xdr:row>0</xdr:row>
      <xdr:rowOff>0</xdr:rowOff>
    </xdr:from>
    <xdr:to>
      <xdr:col>7</xdr:col>
      <xdr:colOff>533400</xdr:colOff>
      <xdr:row>0</xdr:row>
      <xdr:rowOff>0</xdr:rowOff>
    </xdr:to>
    <xdr:sp>
      <xdr:nvSpPr>
        <xdr:cNvPr id="9" name="TextBox 9"/>
        <xdr:cNvSpPr txBox="1">
          <a:spLocks noChangeArrowheads="1"/>
        </xdr:cNvSpPr>
      </xdr:nvSpPr>
      <xdr:spPr>
        <a:xfrm>
          <a:off x="0" y="0"/>
          <a:ext cx="5819775" cy="0"/>
        </a:xfrm>
        <a:prstGeom prst="rect">
          <a:avLst/>
        </a:prstGeom>
        <a:solidFill>
          <a:srgbClr val="FFFFFF"/>
        </a:solidFill>
        <a:ln w="9525" cmpd="sng">
          <a:noFill/>
        </a:ln>
      </xdr:spPr>
      <xdr:txBody>
        <a:bodyPr vertOverflow="clip" wrap="square"/>
        <a:p>
          <a:pPr algn="just">
            <a:defRPr/>
          </a:pPr>
          <a:r>
            <a:rPr lang="en-US" cap="none" sz="1000" b="0" i="0" u="none" baseline="0"/>
            <a:t>No comparative figures are available for the preceeding year as this is the first quarterly report to Bursa Malaysia Securities Berhad.</a:t>
          </a:r>
        </a:p>
      </xdr:txBody>
    </xdr:sp>
    <xdr:clientData/>
  </xdr:twoCellAnchor>
  <xdr:twoCellAnchor>
    <xdr:from>
      <xdr:col>0</xdr:col>
      <xdr:colOff>9525</xdr:colOff>
      <xdr:row>0</xdr:row>
      <xdr:rowOff>0</xdr:rowOff>
    </xdr:from>
    <xdr:to>
      <xdr:col>7</xdr:col>
      <xdr:colOff>533400</xdr:colOff>
      <xdr:row>0</xdr:row>
      <xdr:rowOff>0</xdr:rowOff>
    </xdr:to>
    <xdr:sp>
      <xdr:nvSpPr>
        <xdr:cNvPr id="10" name="TextBox 10"/>
        <xdr:cNvSpPr txBox="1">
          <a:spLocks noChangeArrowheads="1"/>
        </xdr:cNvSpPr>
      </xdr:nvSpPr>
      <xdr:spPr>
        <a:xfrm>
          <a:off x="9525" y="0"/>
          <a:ext cx="5810250" cy="0"/>
        </a:xfrm>
        <a:prstGeom prst="rect">
          <a:avLst/>
        </a:prstGeom>
        <a:solidFill>
          <a:srgbClr val="FFFFFF"/>
        </a:solidFill>
        <a:ln w="9525" cmpd="sng">
          <a:noFill/>
        </a:ln>
      </xdr:spPr>
      <xdr:txBody>
        <a:bodyPr vertOverflow="clip" wrap="square"/>
        <a:p>
          <a:pPr algn="just">
            <a:defRPr/>
          </a:pPr>
          <a:r>
            <a:rPr lang="en-US" cap="none" sz="1000" b="0" i="0" u="none" baseline="0"/>
            <a:t>The Condensed Consolidated Income Statements should be read in conjunction with the Annual Financial Statements for the year ended 31 December 2003 and the accompanying explanatory notes attached to the interim financial statements.</a:t>
          </a:r>
        </a:p>
      </xdr:txBody>
    </xdr:sp>
    <xdr:clientData/>
  </xdr:twoCellAnchor>
  <xdr:twoCellAnchor>
    <xdr:from>
      <xdr:col>0</xdr:col>
      <xdr:colOff>9525</xdr:colOff>
      <xdr:row>49</xdr:row>
      <xdr:rowOff>0</xdr:rowOff>
    </xdr:from>
    <xdr:to>
      <xdr:col>7</xdr:col>
      <xdr:colOff>600075</xdr:colOff>
      <xdr:row>49</xdr:row>
      <xdr:rowOff>0</xdr:rowOff>
    </xdr:to>
    <xdr:sp>
      <xdr:nvSpPr>
        <xdr:cNvPr id="11" name="TextBox 11"/>
        <xdr:cNvSpPr txBox="1">
          <a:spLocks noChangeArrowheads="1"/>
        </xdr:cNvSpPr>
      </xdr:nvSpPr>
      <xdr:spPr>
        <a:xfrm>
          <a:off x="9525" y="7086600"/>
          <a:ext cx="58769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352425</xdr:colOff>
      <xdr:row>49</xdr:row>
      <xdr:rowOff>0</xdr:rowOff>
    </xdr:from>
    <xdr:ext cx="76200" cy="209550"/>
    <xdr:sp>
      <xdr:nvSpPr>
        <xdr:cNvPr id="12" name="TextBox 12"/>
        <xdr:cNvSpPr txBox="1">
          <a:spLocks noChangeArrowheads="1"/>
        </xdr:cNvSpPr>
      </xdr:nvSpPr>
      <xdr:spPr>
        <a:xfrm>
          <a:off x="2971800" y="7086600"/>
          <a:ext cx="76200"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49</xdr:row>
      <xdr:rowOff>0</xdr:rowOff>
    </xdr:from>
    <xdr:to>
      <xdr:col>7</xdr:col>
      <xdr:colOff>809625</xdr:colOff>
      <xdr:row>49</xdr:row>
      <xdr:rowOff>0</xdr:rowOff>
    </xdr:to>
    <xdr:sp>
      <xdr:nvSpPr>
        <xdr:cNvPr id="13" name="TextBox 13"/>
        <xdr:cNvSpPr txBox="1">
          <a:spLocks noChangeArrowheads="1"/>
        </xdr:cNvSpPr>
      </xdr:nvSpPr>
      <xdr:spPr>
        <a:xfrm>
          <a:off x="9525" y="7086600"/>
          <a:ext cx="6086475"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Income Statements should be read in conjunction with the Annual Financial Statements for the year ended 31 December 2003 and the accompanying explanatory notes attached to the interim financial statements.</a:t>
          </a:r>
        </a:p>
      </xdr:txBody>
    </xdr:sp>
    <xdr:clientData/>
  </xdr:twoCellAnchor>
  <xdr:twoCellAnchor>
    <xdr:from>
      <xdr:col>0</xdr:col>
      <xdr:colOff>38100</xdr:colOff>
      <xdr:row>49</xdr:row>
      <xdr:rowOff>0</xdr:rowOff>
    </xdr:from>
    <xdr:to>
      <xdr:col>7</xdr:col>
      <xdr:colOff>590550</xdr:colOff>
      <xdr:row>49</xdr:row>
      <xdr:rowOff>0</xdr:rowOff>
    </xdr:to>
    <xdr:sp>
      <xdr:nvSpPr>
        <xdr:cNvPr id="14" name="TextBox 14"/>
        <xdr:cNvSpPr txBox="1">
          <a:spLocks noChangeArrowheads="1"/>
        </xdr:cNvSpPr>
      </xdr:nvSpPr>
      <xdr:spPr>
        <a:xfrm>
          <a:off x="38100" y="7086600"/>
          <a:ext cx="58388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50</xdr:row>
      <xdr:rowOff>0</xdr:rowOff>
    </xdr:from>
    <xdr:to>
      <xdr:col>7</xdr:col>
      <xdr:colOff>523875</xdr:colOff>
      <xdr:row>50</xdr:row>
      <xdr:rowOff>0</xdr:rowOff>
    </xdr:to>
    <xdr:sp>
      <xdr:nvSpPr>
        <xdr:cNvPr id="15" name="TextBox 15"/>
        <xdr:cNvSpPr txBox="1">
          <a:spLocks noChangeArrowheads="1"/>
        </xdr:cNvSpPr>
      </xdr:nvSpPr>
      <xdr:spPr>
        <a:xfrm>
          <a:off x="38100" y="7239000"/>
          <a:ext cx="5772150" cy="0"/>
        </a:xfrm>
        <a:prstGeom prst="rect">
          <a:avLst/>
        </a:prstGeom>
        <a:solidFill>
          <a:srgbClr val="FFFFFF"/>
        </a:solidFill>
        <a:ln w="9525" cmpd="sng">
          <a:noFill/>
        </a:ln>
      </xdr:spPr>
      <xdr:txBody>
        <a:bodyPr vertOverflow="clip" wrap="square"/>
        <a:p>
          <a:pPr algn="just">
            <a:defRPr/>
          </a:pPr>
          <a:r>
            <a:rPr lang="en-US" cap="none" sz="1000" b="0" i="0" u="none" baseline="0"/>
            <a:t>The unaudited Condensed Consolidated Income Statements for the current quarter and cumulative quarter ended        
31 March 2005 have been prepared on the basis of consolidating  Group results since 1 January 2004 
and adjusting for pre-acquisition  reserves when the acquisitions of subsidiary companies were completed on  31 May 2004.</a:t>
          </a:r>
        </a:p>
      </xdr:txBody>
    </xdr:sp>
    <xdr:clientData/>
  </xdr:twoCellAnchor>
  <xdr:twoCellAnchor>
    <xdr:from>
      <xdr:col>0</xdr:col>
      <xdr:colOff>0</xdr:colOff>
      <xdr:row>50</xdr:row>
      <xdr:rowOff>0</xdr:rowOff>
    </xdr:from>
    <xdr:to>
      <xdr:col>7</xdr:col>
      <xdr:colOff>533400</xdr:colOff>
      <xdr:row>50</xdr:row>
      <xdr:rowOff>0</xdr:rowOff>
    </xdr:to>
    <xdr:sp>
      <xdr:nvSpPr>
        <xdr:cNvPr id="16" name="TextBox 16"/>
        <xdr:cNvSpPr txBox="1">
          <a:spLocks noChangeArrowheads="1"/>
        </xdr:cNvSpPr>
      </xdr:nvSpPr>
      <xdr:spPr>
        <a:xfrm>
          <a:off x="0" y="7239000"/>
          <a:ext cx="5819775" cy="0"/>
        </a:xfrm>
        <a:prstGeom prst="rect">
          <a:avLst/>
        </a:prstGeom>
        <a:solidFill>
          <a:srgbClr val="FFFFFF"/>
        </a:solidFill>
        <a:ln w="9525" cmpd="sng">
          <a:noFill/>
        </a:ln>
      </xdr:spPr>
      <xdr:txBody>
        <a:bodyPr vertOverflow="clip" wrap="square"/>
        <a:p>
          <a:pPr algn="just">
            <a:defRPr/>
          </a:pPr>
          <a:r>
            <a:rPr lang="en-US" cap="none" sz="1000" b="0" i="0" u="none" baseline="0"/>
            <a:t>No comparative figures are available for the preceeding year as this is the third quarterly report to Bursa Malaysia Securities Berhad.</a:t>
          </a:r>
        </a:p>
      </xdr:txBody>
    </xdr:sp>
    <xdr:clientData/>
  </xdr:twoCellAnchor>
  <xdr:twoCellAnchor>
    <xdr:from>
      <xdr:col>0</xdr:col>
      <xdr:colOff>9525</xdr:colOff>
      <xdr:row>51</xdr:row>
      <xdr:rowOff>28575</xdr:rowOff>
    </xdr:from>
    <xdr:to>
      <xdr:col>7</xdr:col>
      <xdr:colOff>533400</xdr:colOff>
      <xdr:row>54</xdr:row>
      <xdr:rowOff>152400</xdr:rowOff>
    </xdr:to>
    <xdr:sp>
      <xdr:nvSpPr>
        <xdr:cNvPr id="17" name="TextBox 17"/>
        <xdr:cNvSpPr txBox="1">
          <a:spLocks noChangeArrowheads="1"/>
        </xdr:cNvSpPr>
      </xdr:nvSpPr>
      <xdr:spPr>
        <a:xfrm>
          <a:off x="9525" y="7429500"/>
          <a:ext cx="5810250" cy="609600"/>
        </a:xfrm>
        <a:prstGeom prst="rect">
          <a:avLst/>
        </a:prstGeom>
        <a:solidFill>
          <a:srgbClr val="FFFFFF"/>
        </a:solidFill>
        <a:ln w="9525" cmpd="sng">
          <a:noFill/>
        </a:ln>
      </xdr:spPr>
      <xdr:txBody>
        <a:bodyPr vertOverflow="clip" wrap="square"/>
        <a:p>
          <a:pPr algn="just">
            <a:defRPr/>
          </a:pPr>
          <a:r>
            <a:rPr lang="en-US" cap="none" sz="1000" b="0" i="0" u="none" baseline="0"/>
            <a:t>The unaudited Condensed Consolidated Income Statement should be read in conjunction with the Annual Financial Statements for the year ended 31 December 2006 and the accompanying explanatory notes attached to the interim financial statements.</a:t>
          </a:r>
        </a:p>
      </xdr:txBody>
    </xdr:sp>
    <xdr:clientData/>
  </xdr:twoCellAnchor>
  <xdr:oneCellAnchor>
    <xdr:from>
      <xdr:col>1</xdr:col>
      <xdr:colOff>352425</xdr:colOff>
      <xdr:row>56</xdr:row>
      <xdr:rowOff>0</xdr:rowOff>
    </xdr:from>
    <xdr:ext cx="76200" cy="228600"/>
    <xdr:sp>
      <xdr:nvSpPr>
        <xdr:cNvPr id="18" name="TextBox 18"/>
        <xdr:cNvSpPr txBox="1">
          <a:spLocks noChangeArrowheads="1"/>
        </xdr:cNvSpPr>
      </xdr:nvSpPr>
      <xdr:spPr>
        <a:xfrm>
          <a:off x="2971800" y="821055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28575</xdr:colOff>
      <xdr:row>62</xdr:row>
      <xdr:rowOff>0</xdr:rowOff>
    </xdr:from>
    <xdr:to>
      <xdr:col>7</xdr:col>
      <xdr:colOff>561975</xdr:colOff>
      <xdr:row>62</xdr:row>
      <xdr:rowOff>0</xdr:rowOff>
    </xdr:to>
    <xdr:sp>
      <xdr:nvSpPr>
        <xdr:cNvPr id="19" name="TextBox 21"/>
        <xdr:cNvSpPr txBox="1">
          <a:spLocks noChangeArrowheads="1"/>
        </xdr:cNvSpPr>
      </xdr:nvSpPr>
      <xdr:spPr>
        <a:xfrm>
          <a:off x="28575" y="9182100"/>
          <a:ext cx="5819775" cy="0"/>
        </a:xfrm>
        <a:prstGeom prst="rect">
          <a:avLst/>
        </a:prstGeom>
        <a:solidFill>
          <a:srgbClr val="FFFFFF"/>
        </a:solidFill>
        <a:ln w="9525" cmpd="sng">
          <a:noFill/>
        </a:ln>
      </xdr:spPr>
      <xdr:txBody>
        <a:bodyPr vertOverflow="clip" wrap="square"/>
        <a:p>
          <a:pPr algn="just">
            <a:defRPr/>
          </a:pPr>
          <a:r>
            <a:rPr lang="en-US" cap="none" sz="1000" b="0" i="0" u="none" baseline="0"/>
            <a:t>No comparative figures are available for the preceding year as this is the fourth quarterly report to Bursa Malaysia Securities Berhad with no corresponding quarter.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46</xdr:row>
      <xdr:rowOff>0</xdr:rowOff>
    </xdr:from>
    <xdr:to>
      <xdr:col>3</xdr:col>
      <xdr:colOff>828675</xdr:colOff>
      <xdr:row>46</xdr:row>
      <xdr:rowOff>0</xdr:rowOff>
    </xdr:to>
    <xdr:sp>
      <xdr:nvSpPr>
        <xdr:cNvPr id="1" name="TextBox 1"/>
        <xdr:cNvSpPr txBox="1">
          <a:spLocks noChangeArrowheads="1"/>
        </xdr:cNvSpPr>
      </xdr:nvSpPr>
      <xdr:spPr>
        <a:xfrm>
          <a:off x="9525" y="6657975"/>
          <a:ext cx="5724525" cy="0"/>
        </a:xfrm>
        <a:prstGeom prst="rect">
          <a:avLst/>
        </a:prstGeom>
        <a:solidFill>
          <a:srgbClr val="FFFFFF"/>
        </a:solidFill>
        <a:ln w="9525" cmpd="sng">
          <a:noFill/>
        </a:ln>
      </xdr:spPr>
      <xdr:txBody>
        <a:bodyPr vertOverflow="clip" wrap="square"/>
        <a:p>
          <a:pPr algn="l">
            <a:defRPr/>
          </a:pPr>
          <a:r>
            <a:rPr lang="en-US" cap="none" sz="1000" b="0" i="0" u="none" baseline="0"/>
            <a:t>The audited Balance Sheet as at 31 December 2003 was prepared at company level. No consolidated financial statements were prepared then as the company had yet to commence operations.</a:t>
          </a:r>
        </a:p>
      </xdr:txBody>
    </xdr:sp>
    <xdr:clientData/>
  </xdr:twoCellAnchor>
  <xdr:oneCellAnchor>
    <xdr:from>
      <xdr:col>1</xdr:col>
      <xdr:colOff>352425</xdr:colOff>
      <xdr:row>45</xdr:row>
      <xdr:rowOff>9525</xdr:rowOff>
    </xdr:from>
    <xdr:ext cx="76200" cy="200025"/>
    <xdr:sp>
      <xdr:nvSpPr>
        <xdr:cNvPr id="2" name="TextBox 2"/>
        <xdr:cNvSpPr txBox="1">
          <a:spLocks noChangeArrowheads="1"/>
        </xdr:cNvSpPr>
      </xdr:nvSpPr>
      <xdr:spPr>
        <a:xfrm>
          <a:off x="4305300" y="65246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46</xdr:row>
      <xdr:rowOff>0</xdr:rowOff>
    </xdr:from>
    <xdr:to>
      <xdr:col>3</xdr:col>
      <xdr:colOff>828675</xdr:colOff>
      <xdr:row>46</xdr:row>
      <xdr:rowOff>0</xdr:rowOff>
    </xdr:to>
    <xdr:sp>
      <xdr:nvSpPr>
        <xdr:cNvPr id="3" name="TextBox 3"/>
        <xdr:cNvSpPr txBox="1">
          <a:spLocks noChangeArrowheads="1"/>
        </xdr:cNvSpPr>
      </xdr:nvSpPr>
      <xdr:spPr>
        <a:xfrm>
          <a:off x="9525" y="6657975"/>
          <a:ext cx="5724525"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Balance Sheets should be read in conjunction with the Annual Financial Statements for the year ended 31 December 2003 and the accompanying explanatory notes attached to the interim financial statements.</a:t>
          </a:r>
        </a:p>
      </xdr:txBody>
    </xdr:sp>
    <xdr:clientData/>
  </xdr:twoCellAnchor>
  <xdr:twoCellAnchor>
    <xdr:from>
      <xdr:col>0</xdr:col>
      <xdr:colOff>38100</xdr:colOff>
      <xdr:row>46</xdr:row>
      <xdr:rowOff>0</xdr:rowOff>
    </xdr:from>
    <xdr:to>
      <xdr:col>3</xdr:col>
      <xdr:colOff>819150</xdr:colOff>
      <xdr:row>46</xdr:row>
      <xdr:rowOff>0</xdr:rowOff>
    </xdr:to>
    <xdr:sp>
      <xdr:nvSpPr>
        <xdr:cNvPr id="4" name="TextBox 4"/>
        <xdr:cNvSpPr txBox="1">
          <a:spLocks noChangeArrowheads="1"/>
        </xdr:cNvSpPr>
      </xdr:nvSpPr>
      <xdr:spPr>
        <a:xfrm>
          <a:off x="38100" y="6657975"/>
          <a:ext cx="5686425"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Balance Sheet as at 31 March 2004 has been prepared on a proforma basis on the assumption that the acquisition of subsidiary companies were completed on 31 March 2004.</a:t>
          </a:r>
        </a:p>
      </xdr:txBody>
    </xdr:sp>
    <xdr:clientData/>
  </xdr:twoCellAnchor>
  <xdr:twoCellAnchor>
    <xdr:from>
      <xdr:col>0</xdr:col>
      <xdr:colOff>38100</xdr:colOff>
      <xdr:row>48</xdr:row>
      <xdr:rowOff>0</xdr:rowOff>
    </xdr:from>
    <xdr:to>
      <xdr:col>3</xdr:col>
      <xdr:colOff>742950</xdr:colOff>
      <xdr:row>48</xdr:row>
      <xdr:rowOff>0</xdr:rowOff>
    </xdr:to>
    <xdr:sp>
      <xdr:nvSpPr>
        <xdr:cNvPr id="5" name="TextBox 5"/>
        <xdr:cNvSpPr txBox="1">
          <a:spLocks noChangeArrowheads="1"/>
        </xdr:cNvSpPr>
      </xdr:nvSpPr>
      <xdr:spPr>
        <a:xfrm>
          <a:off x="38100" y="6943725"/>
          <a:ext cx="5610225"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Balance Sheet as at 31 December 2004 has been prepared based on the  acquisition of subsidiary companies  completed on 31 May 2004.</a:t>
          </a:r>
        </a:p>
      </xdr:txBody>
    </xdr:sp>
    <xdr:clientData/>
  </xdr:twoCellAnchor>
  <xdr:twoCellAnchor>
    <xdr:from>
      <xdr:col>0</xdr:col>
      <xdr:colOff>0</xdr:colOff>
      <xdr:row>48</xdr:row>
      <xdr:rowOff>0</xdr:rowOff>
    </xdr:from>
    <xdr:to>
      <xdr:col>3</xdr:col>
      <xdr:colOff>790575</xdr:colOff>
      <xdr:row>48</xdr:row>
      <xdr:rowOff>0</xdr:rowOff>
    </xdr:to>
    <xdr:sp>
      <xdr:nvSpPr>
        <xdr:cNvPr id="6" name="TextBox 6"/>
        <xdr:cNvSpPr txBox="1">
          <a:spLocks noChangeArrowheads="1"/>
        </xdr:cNvSpPr>
      </xdr:nvSpPr>
      <xdr:spPr>
        <a:xfrm>
          <a:off x="0" y="6943725"/>
          <a:ext cx="5695950" cy="0"/>
        </a:xfrm>
        <a:prstGeom prst="rect">
          <a:avLst/>
        </a:prstGeom>
        <a:solidFill>
          <a:srgbClr val="FFFFFF"/>
        </a:solidFill>
        <a:ln w="9525" cmpd="sng">
          <a:noFill/>
        </a:ln>
      </xdr:spPr>
      <xdr:txBody>
        <a:bodyPr vertOverflow="clip" wrap="square"/>
        <a:p>
          <a:pPr algn="l">
            <a:defRPr/>
          </a:pPr>
          <a:r>
            <a:rPr lang="en-US" cap="none" sz="1000" b="0" i="0" u="none" baseline="0"/>
            <a:t>The audited Balance Sheet as at 31 March 2004 was prepared at company level. No consolidated financial statements were prepared then as the Company had yet to commence operations.</a:t>
          </a:r>
        </a:p>
      </xdr:txBody>
    </xdr:sp>
    <xdr:clientData/>
  </xdr:twoCellAnchor>
  <xdr:twoCellAnchor>
    <xdr:from>
      <xdr:col>0</xdr:col>
      <xdr:colOff>0</xdr:colOff>
      <xdr:row>48</xdr:row>
      <xdr:rowOff>9525</xdr:rowOff>
    </xdr:from>
    <xdr:to>
      <xdr:col>3</xdr:col>
      <xdr:colOff>781050</xdr:colOff>
      <xdr:row>51</xdr:row>
      <xdr:rowOff>152400</xdr:rowOff>
    </xdr:to>
    <xdr:sp>
      <xdr:nvSpPr>
        <xdr:cNvPr id="7" name="TextBox 7"/>
        <xdr:cNvSpPr txBox="1">
          <a:spLocks noChangeArrowheads="1"/>
        </xdr:cNvSpPr>
      </xdr:nvSpPr>
      <xdr:spPr>
        <a:xfrm>
          <a:off x="0" y="6953250"/>
          <a:ext cx="5686425" cy="628650"/>
        </a:xfrm>
        <a:prstGeom prst="rect">
          <a:avLst/>
        </a:prstGeom>
        <a:solidFill>
          <a:srgbClr val="FFFFFF"/>
        </a:solidFill>
        <a:ln w="9525" cmpd="sng">
          <a:noFill/>
        </a:ln>
      </xdr:spPr>
      <xdr:txBody>
        <a:bodyPr vertOverflow="clip" wrap="square"/>
        <a:p>
          <a:pPr algn="l">
            <a:defRPr/>
          </a:pPr>
          <a:r>
            <a:rPr lang="en-US" cap="none" sz="1000" b="0" i="0" u="none" baseline="0"/>
            <a:t>The unaudited Condensed Consolidated Balance Sheet should be read in conjunction with the Annual Financial Statements for the year ended 31 December 2006 and the accompanying explanatory notes attached to the interim financial statements.</a:t>
          </a:r>
        </a:p>
      </xdr:txBody>
    </xdr:sp>
    <xdr:clientData/>
  </xdr:twoCellAnchor>
  <xdr:twoCellAnchor>
    <xdr:from>
      <xdr:col>0</xdr:col>
      <xdr:colOff>0</xdr:colOff>
      <xdr:row>53</xdr:row>
      <xdr:rowOff>0</xdr:rowOff>
    </xdr:from>
    <xdr:to>
      <xdr:col>3</xdr:col>
      <xdr:colOff>790575</xdr:colOff>
      <xdr:row>53</xdr:row>
      <xdr:rowOff>0</xdr:rowOff>
    </xdr:to>
    <xdr:sp>
      <xdr:nvSpPr>
        <xdr:cNvPr id="8" name="TextBox 8"/>
        <xdr:cNvSpPr txBox="1">
          <a:spLocks noChangeArrowheads="1"/>
        </xdr:cNvSpPr>
      </xdr:nvSpPr>
      <xdr:spPr>
        <a:xfrm>
          <a:off x="0" y="7753350"/>
          <a:ext cx="5695950" cy="0"/>
        </a:xfrm>
        <a:prstGeom prst="rect">
          <a:avLst/>
        </a:prstGeom>
        <a:solidFill>
          <a:srgbClr val="FFFFFF"/>
        </a:solidFill>
        <a:ln w="9525" cmpd="sng">
          <a:noFill/>
        </a:ln>
      </xdr:spPr>
      <xdr:txBody>
        <a:bodyPr vertOverflow="clip" wrap="square"/>
        <a:p>
          <a:pPr algn="l">
            <a:defRPr/>
          </a:pPr>
          <a:r>
            <a:rPr lang="en-US" cap="none" sz="1000" b="0" i="0" u="none" baseline="0"/>
            <a:t>The audited Balance Sheet as at 31 December 2004 has been prepared based on the acquisition of subsidiary companies completed on 31 May 2004.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35</xdr:row>
      <xdr:rowOff>0</xdr:rowOff>
    </xdr:from>
    <xdr:to>
      <xdr:col>5</xdr:col>
      <xdr:colOff>0</xdr:colOff>
      <xdr:row>35</xdr:row>
      <xdr:rowOff>0</xdr:rowOff>
    </xdr:to>
    <xdr:sp>
      <xdr:nvSpPr>
        <xdr:cNvPr id="1" name="TextBox 1"/>
        <xdr:cNvSpPr txBox="1">
          <a:spLocks noChangeArrowheads="1"/>
        </xdr:cNvSpPr>
      </xdr:nvSpPr>
      <xdr:spPr>
        <a:xfrm>
          <a:off x="28575" y="5057775"/>
          <a:ext cx="5410200" cy="0"/>
        </a:xfrm>
        <a:prstGeom prst="rect">
          <a:avLst/>
        </a:prstGeom>
        <a:solidFill>
          <a:srgbClr val="FFFFFF"/>
        </a:solidFill>
        <a:ln w="9525" cmpd="sng">
          <a:noFill/>
        </a:ln>
      </xdr:spPr>
      <xdr:txBody>
        <a:bodyPr vertOverflow="clip" wrap="square"/>
        <a:p>
          <a:pPr algn="just">
            <a:defRPr/>
          </a:pPr>
          <a:r>
            <a:rPr lang="en-US" cap="none" sz="1000" b="0" i="0" u="none" baseline="0"/>
            <a:t>No comparative figures are available as this is the first quarterly report to Bursa Malaysia Securities Berhad.</a:t>
          </a:r>
        </a:p>
      </xdr:txBody>
    </xdr:sp>
    <xdr:clientData/>
  </xdr:twoCellAnchor>
  <xdr:oneCellAnchor>
    <xdr:from>
      <xdr:col>2</xdr:col>
      <xdr:colOff>0</xdr:colOff>
      <xdr:row>35</xdr:row>
      <xdr:rowOff>0</xdr:rowOff>
    </xdr:from>
    <xdr:ext cx="76200" cy="228600"/>
    <xdr:sp>
      <xdr:nvSpPr>
        <xdr:cNvPr id="2" name="TextBox 2"/>
        <xdr:cNvSpPr txBox="1">
          <a:spLocks noChangeArrowheads="1"/>
        </xdr:cNvSpPr>
      </xdr:nvSpPr>
      <xdr:spPr>
        <a:xfrm>
          <a:off x="3495675" y="50577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35</xdr:row>
      <xdr:rowOff>0</xdr:rowOff>
    </xdr:from>
    <xdr:to>
      <xdr:col>4</xdr:col>
      <xdr:colOff>838200</xdr:colOff>
      <xdr:row>35</xdr:row>
      <xdr:rowOff>0</xdr:rowOff>
    </xdr:to>
    <xdr:sp>
      <xdr:nvSpPr>
        <xdr:cNvPr id="3" name="TextBox 3"/>
        <xdr:cNvSpPr txBox="1">
          <a:spLocks noChangeArrowheads="1"/>
        </xdr:cNvSpPr>
      </xdr:nvSpPr>
      <xdr:spPr>
        <a:xfrm>
          <a:off x="9525" y="5057775"/>
          <a:ext cx="5410200"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Cash Flow Statement should be read in conjunction with the Annual Financial Statement for the year ended 31 December 2003 and the accompanying explanatory notes attached to the interim financial statements.</a:t>
          </a:r>
        </a:p>
      </xdr:txBody>
    </xdr:sp>
    <xdr:clientData/>
  </xdr:twoCellAnchor>
  <xdr:twoCellAnchor>
    <xdr:from>
      <xdr:col>0</xdr:col>
      <xdr:colOff>9525</xdr:colOff>
      <xdr:row>35</xdr:row>
      <xdr:rowOff>0</xdr:rowOff>
    </xdr:from>
    <xdr:to>
      <xdr:col>4</xdr:col>
      <xdr:colOff>790575</xdr:colOff>
      <xdr:row>35</xdr:row>
      <xdr:rowOff>0</xdr:rowOff>
    </xdr:to>
    <xdr:sp>
      <xdr:nvSpPr>
        <xdr:cNvPr id="4" name="TextBox 4"/>
        <xdr:cNvSpPr txBox="1">
          <a:spLocks noChangeArrowheads="1"/>
        </xdr:cNvSpPr>
      </xdr:nvSpPr>
      <xdr:spPr>
        <a:xfrm>
          <a:off x="9525" y="5057775"/>
          <a:ext cx="5362575"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Cash Flow Statement for the cumulative year quarter ended 31 March 2004 has been prepared on a proforma basis on the assumption that the acquisition of subsidiary companies were completed on 31 March 2004.</a:t>
          </a:r>
        </a:p>
      </xdr:txBody>
    </xdr:sp>
    <xdr:clientData/>
  </xdr:twoCellAnchor>
  <xdr:twoCellAnchor>
    <xdr:from>
      <xdr:col>0</xdr:col>
      <xdr:colOff>47625</xdr:colOff>
      <xdr:row>35</xdr:row>
      <xdr:rowOff>0</xdr:rowOff>
    </xdr:from>
    <xdr:to>
      <xdr:col>5</xdr:col>
      <xdr:colOff>47625</xdr:colOff>
      <xdr:row>35</xdr:row>
      <xdr:rowOff>0</xdr:rowOff>
    </xdr:to>
    <xdr:sp>
      <xdr:nvSpPr>
        <xdr:cNvPr id="5" name="TextBox 5"/>
        <xdr:cNvSpPr txBox="1">
          <a:spLocks noChangeArrowheads="1"/>
        </xdr:cNvSpPr>
      </xdr:nvSpPr>
      <xdr:spPr>
        <a:xfrm>
          <a:off x="47625" y="5057775"/>
          <a:ext cx="5438775"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Cash Flow Statement for the cumulative quarter ended 31 December 2004 has been prepared based on  the acquisition of subsidiary companies completed on 31 May 2004.</a:t>
          </a:r>
        </a:p>
      </xdr:txBody>
    </xdr:sp>
    <xdr:clientData/>
  </xdr:twoCellAnchor>
  <xdr:twoCellAnchor>
    <xdr:from>
      <xdr:col>0</xdr:col>
      <xdr:colOff>19050</xdr:colOff>
      <xdr:row>35</xdr:row>
      <xdr:rowOff>0</xdr:rowOff>
    </xdr:from>
    <xdr:to>
      <xdr:col>4</xdr:col>
      <xdr:colOff>847725</xdr:colOff>
      <xdr:row>35</xdr:row>
      <xdr:rowOff>0</xdr:rowOff>
    </xdr:to>
    <xdr:sp>
      <xdr:nvSpPr>
        <xdr:cNvPr id="6" name="TextBox 6"/>
        <xdr:cNvSpPr txBox="1">
          <a:spLocks noChangeArrowheads="1"/>
        </xdr:cNvSpPr>
      </xdr:nvSpPr>
      <xdr:spPr>
        <a:xfrm>
          <a:off x="19050" y="5057775"/>
          <a:ext cx="5410200" cy="0"/>
        </a:xfrm>
        <a:prstGeom prst="rect">
          <a:avLst/>
        </a:prstGeom>
        <a:solidFill>
          <a:srgbClr val="FFFFFF"/>
        </a:solidFill>
        <a:ln w="9525" cmpd="sng">
          <a:noFill/>
        </a:ln>
      </xdr:spPr>
      <xdr:txBody>
        <a:bodyPr vertOverflow="clip" wrap="square"/>
        <a:p>
          <a:pPr algn="just">
            <a:defRPr/>
          </a:pPr>
          <a:r>
            <a:rPr lang="en-US" cap="none" sz="1000" b="0" i="0" u="none" baseline="0"/>
            <a:t>No comparative figures are available as this is the third quarterly report to Bursa Malaysia Securities Berhad.</a:t>
          </a:r>
        </a:p>
      </xdr:txBody>
    </xdr:sp>
    <xdr:clientData/>
  </xdr:twoCellAnchor>
  <xdr:twoCellAnchor>
    <xdr:from>
      <xdr:col>0</xdr:col>
      <xdr:colOff>47625</xdr:colOff>
      <xdr:row>35</xdr:row>
      <xdr:rowOff>28575</xdr:rowOff>
    </xdr:from>
    <xdr:to>
      <xdr:col>5</xdr:col>
      <xdr:colOff>57150</xdr:colOff>
      <xdr:row>38</xdr:row>
      <xdr:rowOff>133350</xdr:rowOff>
    </xdr:to>
    <xdr:sp>
      <xdr:nvSpPr>
        <xdr:cNvPr id="7" name="TextBox 7"/>
        <xdr:cNvSpPr txBox="1">
          <a:spLocks noChangeArrowheads="1"/>
        </xdr:cNvSpPr>
      </xdr:nvSpPr>
      <xdr:spPr>
        <a:xfrm>
          <a:off x="47625" y="5086350"/>
          <a:ext cx="5448300" cy="590550"/>
        </a:xfrm>
        <a:prstGeom prst="rect">
          <a:avLst/>
        </a:prstGeom>
        <a:solidFill>
          <a:srgbClr val="FFFFFF"/>
        </a:solidFill>
        <a:ln w="9525" cmpd="sng">
          <a:noFill/>
        </a:ln>
      </xdr:spPr>
      <xdr:txBody>
        <a:bodyPr vertOverflow="clip" wrap="square"/>
        <a:p>
          <a:pPr algn="l">
            <a:defRPr/>
          </a:pPr>
          <a:r>
            <a:rPr lang="en-US" cap="none" sz="1000" b="0" i="0" u="none" baseline="0"/>
            <a:t>The unaudited Condensed Consolidated Cash Flow Statement should be read in conjunction with the Annual Financial Statements for the year ended 31 December 2006 and the accompanying explanatory notes attached to the interim financial statements.</a:t>
          </a:r>
        </a:p>
      </xdr:txBody>
    </xdr:sp>
    <xdr:clientData/>
  </xdr:twoCellAnchor>
  <xdr:twoCellAnchor>
    <xdr:from>
      <xdr:col>0</xdr:col>
      <xdr:colOff>19050</xdr:colOff>
      <xdr:row>44</xdr:row>
      <xdr:rowOff>0</xdr:rowOff>
    </xdr:from>
    <xdr:to>
      <xdr:col>4</xdr:col>
      <xdr:colOff>847725</xdr:colOff>
      <xdr:row>44</xdr:row>
      <xdr:rowOff>0</xdr:rowOff>
    </xdr:to>
    <xdr:sp>
      <xdr:nvSpPr>
        <xdr:cNvPr id="8" name="TextBox 8"/>
        <xdr:cNvSpPr txBox="1">
          <a:spLocks noChangeArrowheads="1"/>
        </xdr:cNvSpPr>
      </xdr:nvSpPr>
      <xdr:spPr>
        <a:xfrm>
          <a:off x="19050" y="6515100"/>
          <a:ext cx="5410200" cy="0"/>
        </a:xfrm>
        <a:prstGeom prst="rect">
          <a:avLst/>
        </a:prstGeom>
        <a:solidFill>
          <a:srgbClr val="FFFFFF"/>
        </a:solidFill>
        <a:ln w="9525" cmpd="sng">
          <a:noFill/>
        </a:ln>
      </xdr:spPr>
      <xdr:txBody>
        <a:bodyPr vertOverflow="clip" wrap="square"/>
        <a:p>
          <a:pPr algn="just">
            <a:defRPr/>
          </a:pPr>
          <a:r>
            <a:rPr lang="en-US" cap="none" sz="1000" b="0" i="0" u="none" baseline="0"/>
            <a:t>No comparative figures are available as this is the fourth quarterly report to Bursa Malaysia Securities Berhad with no corresponding quarter.</a:t>
          </a:r>
        </a:p>
      </xdr:txBody>
    </xdr:sp>
    <xdr:clientData/>
  </xdr:twoCellAnchor>
  <xdr:oneCellAnchor>
    <xdr:from>
      <xdr:col>2</xdr:col>
      <xdr:colOff>0</xdr:colOff>
      <xdr:row>39</xdr:row>
      <xdr:rowOff>0</xdr:rowOff>
    </xdr:from>
    <xdr:ext cx="76200" cy="228600"/>
    <xdr:sp>
      <xdr:nvSpPr>
        <xdr:cNvPr id="9" name="TextBox 9"/>
        <xdr:cNvSpPr txBox="1">
          <a:spLocks noChangeArrowheads="1"/>
        </xdr:cNvSpPr>
      </xdr:nvSpPr>
      <xdr:spPr>
        <a:xfrm>
          <a:off x="3495675" y="57054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50</xdr:row>
      <xdr:rowOff>0</xdr:rowOff>
    </xdr:from>
    <xdr:to>
      <xdr:col>4</xdr:col>
      <xdr:colOff>619125</xdr:colOff>
      <xdr:row>50</xdr:row>
      <xdr:rowOff>0</xdr:rowOff>
    </xdr:to>
    <xdr:sp>
      <xdr:nvSpPr>
        <xdr:cNvPr id="1" name="TextBox 1"/>
        <xdr:cNvSpPr txBox="1">
          <a:spLocks noChangeArrowheads="1"/>
        </xdr:cNvSpPr>
      </xdr:nvSpPr>
      <xdr:spPr>
        <a:xfrm>
          <a:off x="9525" y="7258050"/>
          <a:ext cx="5410200"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Statement of Changes In Equity should be read in conjunction with the Annual Financial Statements for the year ended 31 December 2003 and the accompanying explanatory notes attached to the interim financial statements.</a:t>
          </a:r>
        </a:p>
      </xdr:txBody>
    </xdr:sp>
    <xdr:clientData/>
  </xdr:twoCellAnchor>
  <xdr:twoCellAnchor>
    <xdr:from>
      <xdr:col>0</xdr:col>
      <xdr:colOff>38100</xdr:colOff>
      <xdr:row>50</xdr:row>
      <xdr:rowOff>0</xdr:rowOff>
    </xdr:from>
    <xdr:to>
      <xdr:col>4</xdr:col>
      <xdr:colOff>590550</xdr:colOff>
      <xdr:row>50</xdr:row>
      <xdr:rowOff>0</xdr:rowOff>
    </xdr:to>
    <xdr:sp>
      <xdr:nvSpPr>
        <xdr:cNvPr id="2" name="TextBox 2"/>
        <xdr:cNvSpPr txBox="1">
          <a:spLocks noChangeArrowheads="1"/>
        </xdr:cNvSpPr>
      </xdr:nvSpPr>
      <xdr:spPr>
        <a:xfrm>
          <a:off x="38100" y="7258050"/>
          <a:ext cx="5353050"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Statement of Changes in Equity for the quarter ended 31 March 2004 has been prepared on a proforma basis on the assumption that the acquisition of the subsidiary companies were completed on 31 March 2004.</a:t>
          </a:r>
        </a:p>
      </xdr:txBody>
    </xdr:sp>
    <xdr:clientData/>
  </xdr:twoCellAnchor>
  <xdr:twoCellAnchor>
    <xdr:from>
      <xdr:col>0</xdr:col>
      <xdr:colOff>0</xdr:colOff>
      <xdr:row>50</xdr:row>
      <xdr:rowOff>47625</xdr:rowOff>
    </xdr:from>
    <xdr:to>
      <xdr:col>5</xdr:col>
      <xdr:colOff>266700</xdr:colOff>
      <xdr:row>52</xdr:row>
      <xdr:rowOff>152400</xdr:rowOff>
    </xdr:to>
    <xdr:sp>
      <xdr:nvSpPr>
        <xdr:cNvPr id="3" name="TextBox 5"/>
        <xdr:cNvSpPr txBox="1">
          <a:spLocks noChangeArrowheads="1"/>
        </xdr:cNvSpPr>
      </xdr:nvSpPr>
      <xdr:spPr>
        <a:xfrm>
          <a:off x="0" y="7305675"/>
          <a:ext cx="5791200" cy="428625"/>
        </a:xfrm>
        <a:prstGeom prst="rect">
          <a:avLst/>
        </a:prstGeom>
        <a:solidFill>
          <a:srgbClr val="FFFFFF"/>
        </a:solidFill>
        <a:ln w="9525" cmpd="sng">
          <a:noFill/>
        </a:ln>
      </xdr:spPr>
      <xdr:txBody>
        <a:bodyPr vertOverflow="clip" wrap="square"/>
        <a:p>
          <a:pPr algn="just">
            <a:defRPr/>
          </a:pPr>
          <a:r>
            <a:rPr lang="en-US" cap="none" sz="1000" b="0" i="0" u="none" baseline="0"/>
            <a:t>The unaudited Condensed Consolidated Statement of Changes In Equity should be read in conjunction with the Annual Financial Statements for the year ended 31 December 2006.</a:t>
          </a:r>
        </a:p>
      </xdr:txBody>
    </xdr:sp>
    <xdr:clientData/>
  </xdr:twoCellAnchor>
  <xdr:twoCellAnchor>
    <xdr:from>
      <xdr:col>0</xdr:col>
      <xdr:colOff>19050</xdr:colOff>
      <xdr:row>57</xdr:row>
      <xdr:rowOff>0</xdr:rowOff>
    </xdr:from>
    <xdr:to>
      <xdr:col>5</xdr:col>
      <xdr:colOff>304800</xdr:colOff>
      <xdr:row>57</xdr:row>
      <xdr:rowOff>0</xdr:rowOff>
    </xdr:to>
    <xdr:sp>
      <xdr:nvSpPr>
        <xdr:cNvPr id="4" name="TextBox 7"/>
        <xdr:cNvSpPr txBox="1">
          <a:spLocks noChangeArrowheads="1"/>
        </xdr:cNvSpPr>
      </xdr:nvSpPr>
      <xdr:spPr>
        <a:xfrm>
          <a:off x="19050" y="8391525"/>
          <a:ext cx="58102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57</xdr:row>
      <xdr:rowOff>0</xdr:rowOff>
    </xdr:from>
    <xdr:to>
      <xdr:col>5</xdr:col>
      <xdr:colOff>304800</xdr:colOff>
      <xdr:row>57</xdr:row>
      <xdr:rowOff>0</xdr:rowOff>
    </xdr:to>
    <xdr:sp>
      <xdr:nvSpPr>
        <xdr:cNvPr id="5" name="TextBox 8"/>
        <xdr:cNvSpPr txBox="1">
          <a:spLocks noChangeArrowheads="1"/>
        </xdr:cNvSpPr>
      </xdr:nvSpPr>
      <xdr:spPr>
        <a:xfrm>
          <a:off x="19050" y="8391525"/>
          <a:ext cx="58102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35</xdr:row>
      <xdr:rowOff>9525</xdr:rowOff>
    </xdr:from>
    <xdr:to>
      <xdr:col>8</xdr:col>
      <xdr:colOff>295275</xdr:colOff>
      <xdr:row>36</xdr:row>
      <xdr:rowOff>104775</xdr:rowOff>
    </xdr:to>
    <xdr:sp>
      <xdr:nvSpPr>
        <xdr:cNvPr id="1" name="Text 18"/>
        <xdr:cNvSpPr txBox="1">
          <a:spLocks noChangeArrowheads="1"/>
        </xdr:cNvSpPr>
      </xdr:nvSpPr>
      <xdr:spPr>
        <a:xfrm>
          <a:off x="304800" y="5524500"/>
          <a:ext cx="5895975" cy="2286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auditors’ report  on the financial statements for the year ended 31 December 2006 was not qualified.</a:t>
          </a:r>
        </a:p>
      </xdr:txBody>
    </xdr:sp>
    <xdr:clientData/>
  </xdr:twoCellAnchor>
  <xdr:twoCellAnchor>
    <xdr:from>
      <xdr:col>1</xdr:col>
      <xdr:colOff>9525</xdr:colOff>
      <xdr:row>124</xdr:row>
      <xdr:rowOff>0</xdr:rowOff>
    </xdr:from>
    <xdr:to>
      <xdr:col>8</xdr:col>
      <xdr:colOff>304800</xdr:colOff>
      <xdr:row>124</xdr:row>
      <xdr:rowOff>0</xdr:rowOff>
    </xdr:to>
    <xdr:sp>
      <xdr:nvSpPr>
        <xdr:cNvPr id="2" name="Text 18"/>
        <xdr:cNvSpPr txBox="1">
          <a:spLocks noChangeArrowheads="1"/>
        </xdr:cNvSpPr>
      </xdr:nvSpPr>
      <xdr:spPr>
        <a:xfrm>
          <a:off x="314325" y="19631025"/>
          <a:ext cx="5895975"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changes in the valuation of property, plant and equipment since the last audited financial statements for the year ended 31 December 2003.</a:t>
          </a:r>
        </a:p>
      </xdr:txBody>
    </xdr:sp>
    <xdr:clientData/>
  </xdr:twoCellAnchor>
  <xdr:twoCellAnchor>
    <xdr:from>
      <xdr:col>1</xdr:col>
      <xdr:colOff>9525</xdr:colOff>
      <xdr:row>133</xdr:row>
      <xdr:rowOff>9525</xdr:rowOff>
    </xdr:from>
    <xdr:to>
      <xdr:col>8</xdr:col>
      <xdr:colOff>219075</xdr:colOff>
      <xdr:row>142</xdr:row>
      <xdr:rowOff>95250</xdr:rowOff>
    </xdr:to>
    <xdr:sp>
      <xdr:nvSpPr>
        <xdr:cNvPr id="3" name="Text 18"/>
        <xdr:cNvSpPr txBox="1">
          <a:spLocks noChangeArrowheads="1"/>
        </xdr:cNvSpPr>
      </xdr:nvSpPr>
      <xdr:spPr>
        <a:xfrm>
          <a:off x="314325" y="21059775"/>
          <a:ext cx="5810250" cy="1514475"/>
        </a:xfrm>
        <a:prstGeom prst="rect">
          <a:avLst/>
        </a:prstGeom>
        <a:solidFill>
          <a:srgbClr val="FFFFFF"/>
        </a:solidFill>
        <a:ln w="1" cmpd="sng">
          <a:noFill/>
        </a:ln>
      </xdr:spPr>
      <xdr:txBody>
        <a:bodyPr vertOverflow="clip" wrap="square"/>
        <a:p>
          <a:pPr algn="just">
            <a:defRPr/>
          </a:pPr>
          <a:r>
            <a:rPr lang="en-US" cap="none" sz="1000" b="0" i="0" u="none" baseline="0"/>
            <a:t>There were no material events subsequent to the end of the current quarter save for the acquisition of a subsidiary, Toko Industries Sdn. Bhd. (formerly known as Toko Machineries &amp; Printing Enterprise Sdn. Bhd.) ("Toko") by Shantawood Manufacturing Sdn Bhd ("Shantawood"), a subsidiary of the Company for a total consideration of RM3 on 15 August 2007 for the purpose of use as a vehicle to acquire certain agriculture land to carry out the business under agro-based industries which shall made Shantawood and Toko to qualify for certain income tax exemption incentive upon approval from the relevant Authority. 
The Company shall assume liabilities of RM2,500 pursuant to the acquisition of Toko. 
</a:t>
          </a:r>
        </a:p>
      </xdr:txBody>
    </xdr:sp>
    <xdr:clientData/>
  </xdr:twoCellAnchor>
  <xdr:twoCellAnchor>
    <xdr:from>
      <xdr:col>1</xdr:col>
      <xdr:colOff>9525</xdr:colOff>
      <xdr:row>147</xdr:row>
      <xdr:rowOff>9525</xdr:rowOff>
    </xdr:from>
    <xdr:to>
      <xdr:col>9</xdr:col>
      <xdr:colOff>0</xdr:colOff>
      <xdr:row>149</xdr:row>
      <xdr:rowOff>114300</xdr:rowOff>
    </xdr:to>
    <xdr:sp>
      <xdr:nvSpPr>
        <xdr:cNvPr id="4" name="Text 18"/>
        <xdr:cNvSpPr txBox="1">
          <a:spLocks noChangeArrowheads="1"/>
        </xdr:cNvSpPr>
      </xdr:nvSpPr>
      <xdr:spPr>
        <a:xfrm>
          <a:off x="314325" y="23269575"/>
          <a:ext cx="5895975" cy="40005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latin typeface="Times New Roman"/>
              <a:ea typeface="Times New Roman"/>
              <a:cs typeface="Times New Roman"/>
            </a:rPr>
            <a:t>There were no changes in the composition of the Group for the current year to-date. The changes in composition of the Group subsequent to the end of the current quarter is disclosed in </a:t>
          </a:r>
          <a:r>
            <a:rPr lang="en-US" cap="none" sz="1000" b="1" i="0" u="none" baseline="0">
              <a:solidFill>
                <a:srgbClr val="000000"/>
              </a:solidFill>
              <a:latin typeface="Times New Roman"/>
              <a:ea typeface="Times New Roman"/>
              <a:cs typeface="Times New Roman"/>
            </a:rPr>
            <a:t>Note A10</a:t>
          </a:r>
          <a:r>
            <a:rPr lang="en-US" cap="none" sz="1000" b="0" i="0" u="none" baseline="0">
              <a:solidFill>
                <a:srgbClr val="000000"/>
              </a:solidFill>
              <a:latin typeface="Times New Roman"/>
              <a:ea typeface="Times New Roman"/>
              <a:cs typeface="Times New Roman"/>
            </a:rPr>
            <a:t> above. 
</a:t>
          </a:r>
        </a:p>
      </xdr:txBody>
    </xdr:sp>
    <xdr:clientData/>
  </xdr:twoCellAnchor>
  <xdr:twoCellAnchor>
    <xdr:from>
      <xdr:col>0</xdr:col>
      <xdr:colOff>295275</xdr:colOff>
      <xdr:row>154</xdr:row>
      <xdr:rowOff>47625</xdr:rowOff>
    </xdr:from>
    <xdr:to>
      <xdr:col>8</xdr:col>
      <xdr:colOff>285750</xdr:colOff>
      <xdr:row>157</xdr:row>
      <xdr:rowOff>0</xdr:rowOff>
    </xdr:to>
    <xdr:sp>
      <xdr:nvSpPr>
        <xdr:cNvPr id="5" name="Text 18"/>
        <xdr:cNvSpPr txBox="1">
          <a:spLocks noChangeArrowheads="1"/>
        </xdr:cNvSpPr>
      </xdr:nvSpPr>
      <xdr:spPr>
        <a:xfrm>
          <a:off x="295275" y="24364950"/>
          <a:ext cx="5895975" cy="381000"/>
        </a:xfrm>
        <a:prstGeom prst="rect">
          <a:avLst/>
        </a:prstGeom>
        <a:solidFill>
          <a:srgbClr val="FFFFFF"/>
        </a:solidFill>
        <a:ln w="1" cmpd="sng">
          <a:noFill/>
        </a:ln>
      </xdr:spPr>
      <xdr:txBody>
        <a:bodyPr vertOverflow="clip" wrap="square"/>
        <a:p>
          <a:pPr algn="l">
            <a:defRPr/>
          </a:pPr>
          <a:r>
            <a:rPr lang="en-US" cap="none" sz="1000" b="0" i="0" u="none" baseline="0"/>
            <a:t>There were no changes in contingent liabilities and contingent assets of a material nature since the last audited financial statements for the year ended 31 December 2006.</a:t>
          </a:r>
        </a:p>
      </xdr:txBody>
    </xdr:sp>
    <xdr:clientData/>
  </xdr:twoCellAnchor>
  <xdr:twoCellAnchor>
    <xdr:from>
      <xdr:col>1</xdr:col>
      <xdr:colOff>9525</xdr:colOff>
      <xdr:row>200</xdr:row>
      <xdr:rowOff>9525</xdr:rowOff>
    </xdr:from>
    <xdr:to>
      <xdr:col>9</xdr:col>
      <xdr:colOff>0</xdr:colOff>
      <xdr:row>210</xdr:row>
      <xdr:rowOff>114300</xdr:rowOff>
    </xdr:to>
    <xdr:sp>
      <xdr:nvSpPr>
        <xdr:cNvPr id="6" name="Text 18"/>
        <xdr:cNvSpPr txBox="1">
          <a:spLocks noChangeArrowheads="1"/>
        </xdr:cNvSpPr>
      </xdr:nvSpPr>
      <xdr:spPr>
        <a:xfrm>
          <a:off x="314325" y="31623000"/>
          <a:ext cx="5895975" cy="1704975"/>
        </a:xfrm>
        <a:prstGeom prst="rect">
          <a:avLst/>
        </a:prstGeom>
        <a:solidFill>
          <a:srgbClr val="FFFFFF"/>
        </a:solidFill>
        <a:ln w="1" cmpd="sng">
          <a:noFill/>
        </a:ln>
      </xdr:spPr>
      <xdr:txBody>
        <a:bodyPr vertOverflow="clip" wrap="square"/>
        <a:p>
          <a:pPr algn="l">
            <a:defRPr/>
          </a:pPr>
          <a:r>
            <a:rPr lang="en-US" cap="none" sz="1000" b="0" i="0" u="none" baseline="0">
              <a:latin typeface="Times New Roman"/>
              <a:ea typeface="Times New Roman"/>
              <a:cs typeface="Times New Roman"/>
            </a:rPr>
            <a:t>For the second quarter ended 30 June 2007, the Group recorded a revenue of RM36.5 million and profit before tax of</a:t>
          </a:r>
          <a:r>
            <a:rPr lang="en-US" cap="none" sz="1000" b="0" i="0" u="none" baseline="0">
              <a:solidFill>
                <a:srgbClr val="FF0000"/>
              </a:solidFill>
              <a:latin typeface="Times New Roman"/>
              <a:ea typeface="Times New Roman"/>
              <a:cs typeface="Times New Roman"/>
            </a:rPr>
            <a:t> </a:t>
          </a:r>
          <a:r>
            <a:rPr lang="en-US" cap="none" sz="1000" b="0" i="0" u="none" baseline="0">
              <a:latin typeface="Times New Roman"/>
              <a:ea typeface="Times New Roman"/>
              <a:cs typeface="Times New Roman"/>
            </a:rPr>
            <a:t>RM3.7 million. This result represents an increase of  28% from revenue of RM28.5 million and increase of 28% from profit before tax of RM2.9 million for the corresponding period in 2006. 
The increase in revenue is mainly attributed to increased orders by existing regular customers and new orders secured during the quarter. 
The increase in profit before tax is mainly attributed to lower raw material costs secured during the quarter under review offset by the continued appreciation of Ringgit Malaysia (RM) against US Dollar (USD).</a:t>
          </a:r>
        </a:p>
      </xdr:txBody>
    </xdr:sp>
    <xdr:clientData/>
  </xdr:twoCellAnchor>
  <xdr:twoCellAnchor>
    <xdr:from>
      <xdr:col>1</xdr:col>
      <xdr:colOff>19050</xdr:colOff>
      <xdr:row>215</xdr:row>
      <xdr:rowOff>28575</xdr:rowOff>
    </xdr:from>
    <xdr:to>
      <xdr:col>9</xdr:col>
      <xdr:colOff>0</xdr:colOff>
      <xdr:row>218</xdr:row>
      <xdr:rowOff>152400</xdr:rowOff>
    </xdr:to>
    <xdr:sp>
      <xdr:nvSpPr>
        <xdr:cNvPr id="7" name="Text 18"/>
        <xdr:cNvSpPr txBox="1">
          <a:spLocks noChangeArrowheads="1"/>
        </xdr:cNvSpPr>
      </xdr:nvSpPr>
      <xdr:spPr>
        <a:xfrm>
          <a:off x="323850" y="33975675"/>
          <a:ext cx="5886450" cy="571500"/>
        </a:xfrm>
        <a:prstGeom prst="rect">
          <a:avLst/>
        </a:prstGeom>
        <a:solidFill>
          <a:srgbClr val="FFFFFF"/>
        </a:solidFill>
        <a:ln w="1" cmpd="sng">
          <a:noFill/>
        </a:ln>
      </xdr:spPr>
      <xdr:txBody>
        <a:bodyPr vertOverflow="clip" wrap="square"/>
        <a:p>
          <a:pPr algn="just">
            <a:defRPr/>
          </a:pPr>
          <a:r>
            <a:rPr lang="en-US" cap="none" sz="1000" b="0" i="0" u="none" baseline="0"/>
            <a:t>Profit before tax of the Group for the quarter under review of RM3.7 million is consistent with the immediate preceding quarter's results. </a:t>
          </a:r>
        </a:p>
      </xdr:txBody>
    </xdr:sp>
    <xdr:clientData/>
  </xdr:twoCellAnchor>
  <xdr:twoCellAnchor>
    <xdr:from>
      <xdr:col>1</xdr:col>
      <xdr:colOff>9525</xdr:colOff>
      <xdr:row>229</xdr:row>
      <xdr:rowOff>0</xdr:rowOff>
    </xdr:from>
    <xdr:to>
      <xdr:col>8</xdr:col>
      <xdr:colOff>304800</xdr:colOff>
      <xdr:row>229</xdr:row>
      <xdr:rowOff>0</xdr:rowOff>
    </xdr:to>
    <xdr:sp>
      <xdr:nvSpPr>
        <xdr:cNvPr id="8" name="Text 18"/>
        <xdr:cNvSpPr txBox="1">
          <a:spLocks noChangeArrowheads="1"/>
        </xdr:cNvSpPr>
      </xdr:nvSpPr>
      <xdr:spPr>
        <a:xfrm>
          <a:off x="314325" y="36156900"/>
          <a:ext cx="5895975"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38100</xdr:colOff>
      <xdr:row>250</xdr:row>
      <xdr:rowOff>57150</xdr:rowOff>
    </xdr:from>
    <xdr:to>
      <xdr:col>8</xdr:col>
      <xdr:colOff>276225</xdr:colOff>
      <xdr:row>252</xdr:row>
      <xdr:rowOff>114300</xdr:rowOff>
    </xdr:to>
    <xdr:sp>
      <xdr:nvSpPr>
        <xdr:cNvPr id="9" name="Text 18"/>
        <xdr:cNvSpPr txBox="1">
          <a:spLocks noChangeArrowheads="1"/>
        </xdr:cNvSpPr>
      </xdr:nvSpPr>
      <xdr:spPr>
        <a:xfrm>
          <a:off x="342900" y="39357300"/>
          <a:ext cx="5838825" cy="36195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material sales of unquoted investments and/or properties for the current quarter and financial period under review.</a:t>
          </a:r>
        </a:p>
      </xdr:txBody>
    </xdr:sp>
    <xdr:clientData/>
  </xdr:twoCellAnchor>
  <xdr:twoCellAnchor>
    <xdr:from>
      <xdr:col>1</xdr:col>
      <xdr:colOff>9525</xdr:colOff>
      <xdr:row>255</xdr:row>
      <xdr:rowOff>85725</xdr:rowOff>
    </xdr:from>
    <xdr:to>
      <xdr:col>9</xdr:col>
      <xdr:colOff>0</xdr:colOff>
      <xdr:row>258</xdr:row>
      <xdr:rowOff>19050</xdr:rowOff>
    </xdr:to>
    <xdr:sp>
      <xdr:nvSpPr>
        <xdr:cNvPr id="10" name="Text 18"/>
        <xdr:cNvSpPr txBox="1">
          <a:spLocks noChangeArrowheads="1"/>
        </xdr:cNvSpPr>
      </xdr:nvSpPr>
      <xdr:spPr>
        <a:xfrm>
          <a:off x="314325" y="40138350"/>
          <a:ext cx="5895975" cy="40957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(a) There were no purchases or disposals of quoted securities for the current quarter under review.
(b) There were no investments in quoted securities as at the end of the financial period.
</a:t>
          </a:r>
        </a:p>
      </xdr:txBody>
    </xdr:sp>
    <xdr:clientData/>
  </xdr:twoCellAnchor>
  <xdr:twoCellAnchor>
    <xdr:from>
      <xdr:col>1</xdr:col>
      <xdr:colOff>28575</xdr:colOff>
      <xdr:row>262</xdr:row>
      <xdr:rowOff>28575</xdr:rowOff>
    </xdr:from>
    <xdr:to>
      <xdr:col>8</xdr:col>
      <xdr:colOff>257175</xdr:colOff>
      <xdr:row>284</xdr:row>
      <xdr:rowOff>47625</xdr:rowOff>
    </xdr:to>
    <xdr:sp>
      <xdr:nvSpPr>
        <xdr:cNvPr id="11" name="Text 18"/>
        <xdr:cNvSpPr txBox="1">
          <a:spLocks noChangeArrowheads="1"/>
        </xdr:cNvSpPr>
      </xdr:nvSpPr>
      <xdr:spPr>
        <a:xfrm>
          <a:off x="333375" y="41167050"/>
          <a:ext cx="5829300" cy="3181350"/>
        </a:xfrm>
        <a:prstGeom prst="rect">
          <a:avLst/>
        </a:prstGeom>
        <a:solidFill>
          <a:srgbClr val="FFFFFF"/>
        </a:solidFill>
        <a:ln w="1" cmpd="sng">
          <a:noFill/>
        </a:ln>
      </xdr:spPr>
      <xdr:txBody>
        <a:bodyPr vertOverflow="clip" wrap="square"/>
        <a:p>
          <a:pPr algn="just">
            <a:defRPr/>
          </a:pPr>
          <a:r>
            <a:rPr lang="en-US" cap="none" sz="1000" b="1" i="0" u="sng" baseline="0">
              <a:solidFill>
                <a:srgbClr val="000000"/>
              </a:solidFill>
              <a:latin typeface="Times New Roman"/>
              <a:ea typeface="Times New Roman"/>
              <a:cs typeface="Times New Roman"/>
            </a:rPr>
            <a:t>Proposal:</a:t>
          </a:r>
          <a:r>
            <a:rPr lang="en-US" cap="none" sz="1000" b="0" i="0" u="none" baseline="0">
              <a:solidFill>
                <a:srgbClr val="000000"/>
              </a:solidFill>
              <a:latin typeface="Times New Roman"/>
              <a:ea typeface="Times New Roman"/>
              <a:cs typeface="Times New Roman"/>
            </a:rPr>
            <a:t>
The Company ("DPS") announced on 8 June 2007 its intention to implement the following proposals:
(a) a renounceable rights issue of up to 151,800,000 new ordinary shares of RM0.50 each in DPS ("Rights Share(s)") on the basis of one (1) Rights Share for every one (1) existing ordinary share of RM0.50 each held in DPS ("DPS Share(s)" or "Share(s)") together with up to 75,900,000 free detachable warrants ("Warrant(s)") on the basis of one (1) free Warrant for every two (2) Rights Shares subscribed ("Proposed Rights Issue"); and
(b) an increase in the authorised share capital of DPS from RM100,000,000 comprising 200,000,000 Shares to RM250,000,000 comprising 500,000,000 Shares ("Proposed Increase in Authorised Share Capital")
(collectively to be referred to as the "Proposals").
The applications to the Securities Commission and Bank Negara Malaysia on the Proposed Rights Issue were submitted on 15 June 2007.
</a:t>
          </a:r>
          <a:r>
            <a:rPr lang="en-US" cap="none" sz="1000" b="1" i="0" u="sng" baseline="0">
              <a:solidFill>
                <a:srgbClr val="000000"/>
              </a:solidFill>
              <a:latin typeface="Times New Roman"/>
              <a:ea typeface="Times New Roman"/>
              <a:cs typeface="Times New Roman"/>
            </a:rPr>
            <a:t>Update:</a:t>
          </a:r>
          <a:r>
            <a:rPr lang="en-US" cap="none" sz="1000" b="0" i="0" u="none" baseline="0">
              <a:solidFill>
                <a:srgbClr val="000000"/>
              </a:solidFill>
              <a:latin typeface="Times New Roman"/>
              <a:ea typeface="Times New Roman"/>
              <a:cs typeface="Times New Roman"/>
            </a:rPr>
            <a:t>
(a) Bank Negara Malaysia had vide its letter dated 29 June 2007 (received on 4 July 2007), approved the issuance of up to 75,900,000 Warrants pursuant to the Proposed Rights Issue to the non-resident shareholders of DPS, including renouncees who are non-residents pursuant to the Proposed Rights Issue.
(b) the Securities Commission ("SC") had vide its letter dated 10 July 2007 (received on 11 July 2007), approved the Proposed Rights Issue under Section 32(5) of the Securities Commission Act, 1993,  subject to specific terms and conditions as disclosed in the announcement to the Bursa Malaysia on 11 July 2007. 
</a:t>
          </a:r>
        </a:p>
      </xdr:txBody>
    </xdr:sp>
    <xdr:clientData/>
  </xdr:twoCellAnchor>
  <xdr:twoCellAnchor>
    <xdr:from>
      <xdr:col>1</xdr:col>
      <xdr:colOff>9525</xdr:colOff>
      <xdr:row>307</xdr:row>
      <xdr:rowOff>0</xdr:rowOff>
    </xdr:from>
    <xdr:to>
      <xdr:col>9</xdr:col>
      <xdr:colOff>0</xdr:colOff>
      <xdr:row>308</xdr:row>
      <xdr:rowOff>76200</xdr:rowOff>
    </xdr:to>
    <xdr:sp>
      <xdr:nvSpPr>
        <xdr:cNvPr id="12" name="Text 18"/>
        <xdr:cNvSpPr txBox="1">
          <a:spLocks noChangeArrowheads="1"/>
        </xdr:cNvSpPr>
      </xdr:nvSpPr>
      <xdr:spPr>
        <a:xfrm>
          <a:off x="314325" y="47910750"/>
          <a:ext cx="5895975" cy="20955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Group is not engaged in any material litigation as at the date of this announcement.</a:t>
          </a:r>
        </a:p>
      </xdr:txBody>
    </xdr:sp>
    <xdr:clientData/>
  </xdr:twoCellAnchor>
  <xdr:twoCellAnchor>
    <xdr:from>
      <xdr:col>1</xdr:col>
      <xdr:colOff>9525</xdr:colOff>
      <xdr:row>8</xdr:row>
      <xdr:rowOff>133350</xdr:rowOff>
    </xdr:from>
    <xdr:to>
      <xdr:col>8</xdr:col>
      <xdr:colOff>266700</xdr:colOff>
      <xdr:row>32</xdr:row>
      <xdr:rowOff>66675</xdr:rowOff>
    </xdr:to>
    <xdr:sp>
      <xdr:nvSpPr>
        <xdr:cNvPr id="13" name="TextBox 15"/>
        <xdr:cNvSpPr txBox="1">
          <a:spLocks noChangeArrowheads="1"/>
        </xdr:cNvSpPr>
      </xdr:nvSpPr>
      <xdr:spPr>
        <a:xfrm>
          <a:off x="314325" y="1314450"/>
          <a:ext cx="5857875" cy="3790950"/>
        </a:xfrm>
        <a:prstGeom prst="rect">
          <a:avLst/>
        </a:prstGeom>
        <a:solidFill>
          <a:srgbClr val="FFFFFF"/>
        </a:solidFill>
        <a:ln w="9525" cmpd="sng">
          <a:noFill/>
        </a:ln>
      </xdr:spPr>
      <xdr:txBody>
        <a:bodyPr vertOverflow="clip" wrap="square"/>
        <a:p>
          <a:pPr algn="just">
            <a:defRPr/>
          </a:pPr>
          <a:r>
            <a:rPr lang="en-US" cap="none" sz="1000" b="0" i="0" u="none" baseline="0"/>
            <a:t>The interim financial statements are unaudited and have been prepared in accordance with the requirements of FRS 134: Interim Financial Reporting and Chapter 9 Part K of the Listing Requirements of Bursa Malaysia Securities Berhad ("BMSB"). 
The interim financial statements should be read in conjunction with the audited financial statements for the year ended 31 December 2006. These explanatory notes attached to the interim financial statements provide an explanation of events and transactions that are significant to an understanding of the changes in the financial position and performance of the Group since the financial year ended 31 December 2006.
The same accounting policies and methods of computation are followed in the interim financial statements as compared with the financial statements for the year ended 31 December 2006 except for change of accounting policies on:
(a) the adoption of FRS 117: Leases which resulted in retrospective change in the classification of leasehold land. The up-front payments made for the leasehold land represents prepaid land lease payments and are amortised on a straight-line basis over the lease term. Prior to 1 January 2007, leasehold land was classified as property, plant and equipment and was stated at cost/valuation less accumulated depreciation and impairment losses (if any). Upon the adoption of the revised FRS 117 at 1 January 2007, the unamortised carrying amount of leasehold land is retained as the surrogate carrying amount of prepaid land lease payments as allowed by the transitional provisions of FRS 117. 
</a:t>
          </a:r>
        </a:p>
      </xdr:txBody>
    </xdr:sp>
    <xdr:clientData/>
  </xdr:twoCellAnchor>
  <xdr:twoCellAnchor>
    <xdr:from>
      <xdr:col>1</xdr:col>
      <xdr:colOff>19050</xdr:colOff>
      <xdr:row>58</xdr:row>
      <xdr:rowOff>28575</xdr:rowOff>
    </xdr:from>
    <xdr:to>
      <xdr:col>9</xdr:col>
      <xdr:colOff>0</xdr:colOff>
      <xdr:row>61</xdr:row>
      <xdr:rowOff>0</xdr:rowOff>
    </xdr:to>
    <xdr:sp>
      <xdr:nvSpPr>
        <xdr:cNvPr id="14" name="TextBox 16"/>
        <xdr:cNvSpPr txBox="1">
          <a:spLocks noChangeArrowheads="1"/>
        </xdr:cNvSpPr>
      </xdr:nvSpPr>
      <xdr:spPr>
        <a:xfrm>
          <a:off x="323850" y="9077325"/>
          <a:ext cx="5886450" cy="438150"/>
        </a:xfrm>
        <a:prstGeom prst="rect">
          <a:avLst/>
        </a:prstGeom>
        <a:solidFill>
          <a:srgbClr val="FFFFFF"/>
        </a:solidFill>
        <a:ln w="9525" cmpd="sng">
          <a:noFill/>
        </a:ln>
      </xdr:spPr>
      <xdr:txBody>
        <a:bodyPr vertOverflow="clip" wrap="square"/>
        <a:p>
          <a:pPr algn="l">
            <a:defRPr/>
          </a:pPr>
          <a:r>
            <a:rPr lang="en-US" cap="none" sz="1000" b="0" i="0" u="none" baseline="0"/>
            <a:t>There were no issuance, cancellation, repurchase, resale or repayment of debt securities nor any movement in the share capital for the quarter and financial period under review.</a:t>
          </a:r>
        </a:p>
      </xdr:txBody>
    </xdr:sp>
    <xdr:clientData/>
  </xdr:twoCellAnchor>
  <xdr:twoCellAnchor>
    <xdr:from>
      <xdr:col>1</xdr:col>
      <xdr:colOff>19050</xdr:colOff>
      <xdr:row>135</xdr:row>
      <xdr:rowOff>0</xdr:rowOff>
    </xdr:from>
    <xdr:to>
      <xdr:col>8</xdr:col>
      <xdr:colOff>304800</xdr:colOff>
      <xdr:row>135</xdr:row>
      <xdr:rowOff>0</xdr:rowOff>
    </xdr:to>
    <xdr:sp>
      <xdr:nvSpPr>
        <xdr:cNvPr id="15" name="TextBox 18"/>
        <xdr:cNvSpPr txBox="1">
          <a:spLocks noChangeArrowheads="1"/>
        </xdr:cNvSpPr>
      </xdr:nvSpPr>
      <xdr:spPr>
        <a:xfrm>
          <a:off x="323850" y="21278850"/>
          <a:ext cx="5886450" cy="0"/>
        </a:xfrm>
        <a:prstGeom prst="rect">
          <a:avLst/>
        </a:prstGeom>
        <a:solidFill>
          <a:srgbClr val="FFFFFF"/>
        </a:solidFill>
        <a:ln w="9525" cmpd="sng">
          <a:noFill/>
        </a:ln>
      </xdr:spPr>
      <xdr:txBody>
        <a:bodyPr vertOverflow="clip" wrap="square"/>
        <a:p>
          <a:pPr algn="l">
            <a:defRPr/>
          </a:pPr>
          <a:r>
            <a:rPr lang="en-US" cap="none" sz="1000" b="0" i="0" u="none" baseline="0"/>
            <a:t>The increase in the Company’s issued and fully paid-up share capital pursuant the Group’s listing on the Second Board of MSEB are as follows :</a:t>
          </a:r>
        </a:p>
      </xdr:txBody>
    </xdr:sp>
    <xdr:clientData/>
  </xdr:twoCellAnchor>
  <xdr:twoCellAnchor>
    <xdr:from>
      <xdr:col>1</xdr:col>
      <xdr:colOff>0</xdr:colOff>
      <xdr:row>135</xdr:row>
      <xdr:rowOff>0</xdr:rowOff>
    </xdr:from>
    <xdr:to>
      <xdr:col>8</xdr:col>
      <xdr:colOff>304800</xdr:colOff>
      <xdr:row>135</xdr:row>
      <xdr:rowOff>0</xdr:rowOff>
    </xdr:to>
    <xdr:sp>
      <xdr:nvSpPr>
        <xdr:cNvPr id="16" name="TextBox 19"/>
        <xdr:cNvSpPr txBox="1">
          <a:spLocks noChangeArrowheads="1"/>
        </xdr:cNvSpPr>
      </xdr:nvSpPr>
      <xdr:spPr>
        <a:xfrm>
          <a:off x="304800" y="21278850"/>
          <a:ext cx="5905500" cy="0"/>
        </a:xfrm>
        <a:prstGeom prst="rect">
          <a:avLst/>
        </a:prstGeom>
        <a:solidFill>
          <a:srgbClr val="FFFFFF"/>
        </a:solidFill>
        <a:ln w="9525" cmpd="sng">
          <a:noFill/>
        </a:ln>
      </xdr:spPr>
      <xdr:txBody>
        <a:bodyPr vertOverflow="clip" wrap="square"/>
        <a:p>
          <a:pPr algn="l">
            <a:defRPr/>
          </a:pPr>
          <a:r>
            <a:rPr lang="en-US" cap="none" sz="1000" b="0" i="0" u="none" baseline="0"/>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1</xdr:col>
      <xdr:colOff>9525</xdr:colOff>
      <xdr:row>41</xdr:row>
      <xdr:rowOff>0</xdr:rowOff>
    </xdr:from>
    <xdr:to>
      <xdr:col>8</xdr:col>
      <xdr:colOff>304800</xdr:colOff>
      <xdr:row>41</xdr:row>
      <xdr:rowOff>0</xdr:rowOff>
    </xdr:to>
    <xdr:sp>
      <xdr:nvSpPr>
        <xdr:cNvPr id="17" name="Text 18"/>
        <xdr:cNvSpPr txBox="1">
          <a:spLocks noChangeArrowheads="1"/>
        </xdr:cNvSpPr>
      </xdr:nvSpPr>
      <xdr:spPr>
        <a:xfrm>
          <a:off x="314325" y="6372225"/>
          <a:ext cx="5895975"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1</xdr:col>
      <xdr:colOff>9525</xdr:colOff>
      <xdr:row>243</xdr:row>
      <xdr:rowOff>9525</xdr:rowOff>
    </xdr:from>
    <xdr:to>
      <xdr:col>9</xdr:col>
      <xdr:colOff>0</xdr:colOff>
      <xdr:row>247</xdr:row>
      <xdr:rowOff>0</xdr:rowOff>
    </xdr:to>
    <xdr:sp>
      <xdr:nvSpPr>
        <xdr:cNvPr id="18" name="Text 18"/>
        <xdr:cNvSpPr txBox="1">
          <a:spLocks noChangeArrowheads="1"/>
        </xdr:cNvSpPr>
      </xdr:nvSpPr>
      <xdr:spPr>
        <a:xfrm>
          <a:off x="314325" y="38166675"/>
          <a:ext cx="5895975" cy="56197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effective tax rate for the periods presented above is lower than the statutory tax rate due to the availability of  reinvestment allowances, double tax deduction incentive for exports and tax incentive for approved food production project under agro-based industries in reducing taxable income. </a:t>
          </a:r>
        </a:p>
      </xdr:txBody>
    </xdr:sp>
    <xdr:clientData/>
  </xdr:twoCellAnchor>
  <xdr:twoCellAnchor>
    <xdr:from>
      <xdr:col>0</xdr:col>
      <xdr:colOff>295275</xdr:colOff>
      <xdr:row>300</xdr:row>
      <xdr:rowOff>104775</xdr:rowOff>
    </xdr:from>
    <xdr:to>
      <xdr:col>8</xdr:col>
      <xdr:colOff>285750</xdr:colOff>
      <xdr:row>302</xdr:row>
      <xdr:rowOff>38100</xdr:rowOff>
    </xdr:to>
    <xdr:sp>
      <xdr:nvSpPr>
        <xdr:cNvPr id="19" name="Text 18"/>
        <xdr:cNvSpPr txBox="1">
          <a:spLocks noChangeArrowheads="1"/>
        </xdr:cNvSpPr>
      </xdr:nvSpPr>
      <xdr:spPr>
        <a:xfrm>
          <a:off x="295275" y="46824900"/>
          <a:ext cx="5895975" cy="21907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Group does not have any financial instruments with off balance sheet risk as at the date of this announcement.</a:t>
          </a:r>
        </a:p>
      </xdr:txBody>
    </xdr:sp>
    <xdr:clientData/>
  </xdr:twoCellAnchor>
  <xdr:twoCellAnchor>
    <xdr:from>
      <xdr:col>1</xdr:col>
      <xdr:colOff>9525</xdr:colOff>
      <xdr:row>119</xdr:row>
      <xdr:rowOff>9525</xdr:rowOff>
    </xdr:from>
    <xdr:to>
      <xdr:col>9</xdr:col>
      <xdr:colOff>0</xdr:colOff>
      <xdr:row>121</xdr:row>
      <xdr:rowOff>133350</xdr:rowOff>
    </xdr:to>
    <xdr:sp>
      <xdr:nvSpPr>
        <xdr:cNvPr id="20" name="Text 18"/>
        <xdr:cNvSpPr txBox="1">
          <a:spLocks noChangeArrowheads="1"/>
        </xdr:cNvSpPr>
      </xdr:nvSpPr>
      <xdr:spPr>
        <a:xfrm>
          <a:off x="314325" y="18754725"/>
          <a:ext cx="5895975" cy="40957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changes in the valuation of property, plant and equipment since the last audited financial statement for the year ended 31 December 2006. </a:t>
          </a:r>
        </a:p>
      </xdr:txBody>
    </xdr:sp>
    <xdr:clientData/>
  </xdr:twoCellAnchor>
  <xdr:twoCellAnchor>
    <xdr:from>
      <xdr:col>1</xdr:col>
      <xdr:colOff>0</xdr:colOff>
      <xdr:row>312</xdr:row>
      <xdr:rowOff>123825</xdr:rowOff>
    </xdr:from>
    <xdr:to>
      <xdr:col>8</xdr:col>
      <xdr:colOff>133350</xdr:colOff>
      <xdr:row>314</xdr:row>
      <xdr:rowOff>47625</xdr:rowOff>
    </xdr:to>
    <xdr:sp>
      <xdr:nvSpPr>
        <xdr:cNvPr id="21" name="TextBox 24"/>
        <xdr:cNvSpPr txBox="1">
          <a:spLocks noChangeArrowheads="1"/>
        </xdr:cNvSpPr>
      </xdr:nvSpPr>
      <xdr:spPr>
        <a:xfrm>
          <a:off x="304800" y="48615600"/>
          <a:ext cx="5734050" cy="209550"/>
        </a:xfrm>
        <a:prstGeom prst="rect">
          <a:avLst/>
        </a:prstGeom>
        <a:solidFill>
          <a:srgbClr val="FFFFFF"/>
        </a:solidFill>
        <a:ln w="9525" cmpd="sng">
          <a:noFill/>
        </a:ln>
      </xdr:spPr>
      <xdr:txBody>
        <a:bodyPr vertOverflow="clip" wrap="square"/>
        <a:p>
          <a:pPr algn="l">
            <a:defRPr/>
          </a:pPr>
          <a:r>
            <a:rPr lang="en-US" cap="none" sz="1000" b="0" i="0" u="none" baseline="0"/>
            <a:t>The Board of Directors do not recommend any interim dividend for the current quarter under review.</a:t>
          </a:r>
        </a:p>
      </xdr:txBody>
    </xdr:sp>
    <xdr:clientData/>
  </xdr:twoCellAnchor>
  <xdr:twoCellAnchor>
    <xdr:from>
      <xdr:col>1</xdr:col>
      <xdr:colOff>9525</xdr:colOff>
      <xdr:row>46</xdr:row>
      <xdr:rowOff>9525</xdr:rowOff>
    </xdr:from>
    <xdr:to>
      <xdr:col>8</xdr:col>
      <xdr:colOff>304800</xdr:colOff>
      <xdr:row>48</xdr:row>
      <xdr:rowOff>133350</xdr:rowOff>
    </xdr:to>
    <xdr:sp>
      <xdr:nvSpPr>
        <xdr:cNvPr id="22" name="Text 18"/>
        <xdr:cNvSpPr txBox="1">
          <a:spLocks noChangeArrowheads="1"/>
        </xdr:cNvSpPr>
      </xdr:nvSpPr>
      <xdr:spPr>
        <a:xfrm>
          <a:off x="314325" y="7153275"/>
          <a:ext cx="5895975" cy="40957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unusual items affecting assets, liabilities, equity, net income, or cash flows during the current quarter under review due to their nature, size or incidence.</a:t>
          </a:r>
        </a:p>
      </xdr:txBody>
    </xdr:sp>
    <xdr:clientData/>
  </xdr:twoCellAnchor>
  <xdr:twoCellAnchor>
    <xdr:from>
      <xdr:col>0</xdr:col>
      <xdr:colOff>295275</xdr:colOff>
      <xdr:row>95</xdr:row>
      <xdr:rowOff>104775</xdr:rowOff>
    </xdr:from>
    <xdr:to>
      <xdr:col>8</xdr:col>
      <xdr:colOff>285750</xdr:colOff>
      <xdr:row>103</xdr:row>
      <xdr:rowOff>0</xdr:rowOff>
    </xdr:to>
    <xdr:sp>
      <xdr:nvSpPr>
        <xdr:cNvPr id="23" name="Text 18"/>
        <xdr:cNvSpPr txBox="1">
          <a:spLocks noChangeArrowheads="1"/>
        </xdr:cNvSpPr>
      </xdr:nvSpPr>
      <xdr:spPr>
        <a:xfrm>
          <a:off x="295275" y="15078075"/>
          <a:ext cx="5895975" cy="1038225"/>
        </a:xfrm>
        <a:prstGeom prst="rect">
          <a:avLst/>
        </a:prstGeom>
        <a:solidFill>
          <a:srgbClr val="FFFFFF"/>
        </a:solidFill>
        <a:ln w="1" cmpd="sng">
          <a:noFill/>
        </a:ln>
      </xdr:spPr>
      <xdr:txBody>
        <a:bodyPr vertOverflow="clip" wrap="square"/>
        <a:p>
          <a:pPr algn="l">
            <a:defRPr/>
          </a:pPr>
          <a:r>
            <a:rPr lang="en-US" cap="none" sz="1000" b="1" i="0" u="none" baseline="0">
              <a:solidFill>
                <a:srgbClr val="000000"/>
              </a:solidFill>
              <a:latin typeface="Times New Roman"/>
              <a:ea typeface="Times New Roman"/>
              <a:cs typeface="Times New Roman"/>
            </a:rPr>
            <a:t>Geographical segments</a:t>
          </a:r>
          <a:r>
            <a:rPr lang="en-US" cap="none" sz="1000" b="0" i="0" u="none" baseline="0">
              <a:solidFill>
                <a:srgbClr val="000000"/>
              </a:solidFill>
              <a:latin typeface="Times New Roman"/>
              <a:ea typeface="Times New Roman"/>
              <a:cs typeface="Times New Roman"/>
            </a:rPr>
            <a:t>
The Group's operations are principally carried out in Malaysia. In determining the geographical segments of the Group, sales of goods are based on the country in which the customer is located.
The Group's goods are mainly sold to customers located in Malaysia, Europe, America, Asia Pacific, Middle East and Africa.
</a:t>
          </a:r>
        </a:p>
      </xdr:txBody>
    </xdr:sp>
    <xdr:clientData/>
  </xdr:twoCellAnchor>
  <xdr:twoCellAnchor>
    <xdr:from>
      <xdr:col>1</xdr:col>
      <xdr:colOff>19050</xdr:colOff>
      <xdr:row>388</xdr:row>
      <xdr:rowOff>9525</xdr:rowOff>
    </xdr:from>
    <xdr:to>
      <xdr:col>9</xdr:col>
      <xdr:colOff>0</xdr:colOff>
      <xdr:row>416</xdr:row>
      <xdr:rowOff>76200</xdr:rowOff>
    </xdr:to>
    <xdr:sp>
      <xdr:nvSpPr>
        <xdr:cNvPr id="24" name="Text 18"/>
        <xdr:cNvSpPr txBox="1">
          <a:spLocks noChangeArrowheads="1"/>
        </xdr:cNvSpPr>
      </xdr:nvSpPr>
      <xdr:spPr>
        <a:xfrm>
          <a:off x="323850" y="60055125"/>
          <a:ext cx="5886450" cy="4067175"/>
        </a:xfrm>
        <a:prstGeom prst="rect">
          <a:avLst/>
        </a:prstGeom>
        <a:solidFill>
          <a:srgbClr val="FFFFFF"/>
        </a:solidFill>
        <a:ln w="1" cmpd="sng">
          <a:noFill/>
        </a:ln>
      </xdr:spPr>
      <xdr:txBody>
        <a:bodyPr vertOverflow="clip" wrap="square"/>
        <a:p>
          <a:pPr algn="l">
            <a:defRPr/>
          </a:pPr>
          <a:r>
            <a:rPr lang="en-US" cap="none" sz="1000" b="1" i="0" u="none" baseline="0">
              <a:solidFill>
                <a:srgbClr val="000000"/>
              </a:solidFill>
              <a:latin typeface="Times New Roman"/>
              <a:ea typeface="Times New Roman"/>
              <a:cs typeface="Times New Roman"/>
            </a:rPr>
            <a:t>Status of obtaining permanent approvals for structures and ownership transfer of properties are as follows:</a:t>
          </a:r>
          <a:r>
            <a:rPr lang="en-US" cap="none" sz="1000" b="1" i="0" u="sng" baseline="0">
              <a:solidFill>
                <a:srgbClr val="000000"/>
              </a:solidFill>
              <a:latin typeface="Times New Roman"/>
              <a:ea typeface="Times New Roman"/>
              <a:cs typeface="Times New Roman"/>
            </a:rPr>
            <a:t>
COMPLETED
</a:t>
          </a:r>
          <a:r>
            <a:rPr lang="en-US" cap="none" sz="1000" b="0" i="0" u="none" baseline="0">
              <a:solidFill>
                <a:srgbClr val="000000"/>
              </a:solidFill>
              <a:latin typeface="Times New Roman"/>
              <a:ea typeface="Times New Roman"/>
              <a:cs typeface="Times New Roman"/>
            </a:rPr>
            <a:t>a) Permanent approval for the structures held under PT NO. 266 &amp; 267 (Lot 1629)  has been obtained on 22 July 2004 vide reference no.:JPKB/MPMBB: 00552/96.
b) Permanent approval for  structures held under PT NO. 4129, 4114 &amp; 4113 has been obtained on 22 July 2004 vide reference no.:JPKB/MPMBB: 05027/2002.
c) Lot 3702 - Ownership has been transferred and registered under Shantawood Manufacturing Sdn Bhd ("Shantawood") on 9 August 2002 as confirmed by Chee Siah Le Kee &amp; Partners in their letter dated 7 Jan 2004.
d) Lot 3701 - Ownership has been transferred and registered under Shantawood as confirmed by San &amp; Associates in their letter dated 14 November 2006.
e) Lot 4095 - Ownership has been transferred and registered under Shantawood on 17 November 2005 as confirmed by Yap Koon Roy &amp; Associates in their letter dated 4 April 2006.
</a:t>
          </a:r>
          <a:r>
            <a:rPr lang="en-US" cap="none" sz="1000" b="1" i="0" u="sng" baseline="0">
              <a:solidFill>
                <a:srgbClr val="000000"/>
              </a:solidFill>
              <a:latin typeface="Times New Roman"/>
              <a:ea typeface="Times New Roman"/>
              <a:cs typeface="Times New Roman"/>
            </a:rPr>
            <a:t>
NOT COMPLETED
</a:t>
          </a:r>
          <a:r>
            <a:rPr lang="en-US" cap="none" sz="1000" b="1" i="1" u="sng" baseline="0">
              <a:solidFill>
                <a:srgbClr val="000000"/>
              </a:solidFill>
              <a:latin typeface="Times New Roman"/>
              <a:ea typeface="Times New Roman"/>
              <a:cs typeface="Times New Roman"/>
            </a:rPr>
            <a:t>Latest Development:</a:t>
          </a:r>
          <a:r>
            <a:rPr lang="en-US" cap="none" sz="1000" b="1" i="0" u="sng"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a) Lot 4096 - The Vendor had agreed to the quantum of the redemption sum proposed by its financier. The matter is currently pending the release of the redemption sum by Shantawood's financier. </a:t>
          </a:r>
          <a:r>
            <a:rPr lang="en-US" cap="none" sz="1000" b="1" i="0" u="sng" baseline="0">
              <a:solidFill>
                <a:srgbClr val="000000"/>
              </a:solidFill>
              <a:latin typeface="Times New Roman"/>
              <a:ea typeface="Times New Roman"/>
              <a:cs typeface="Times New Roman"/>
            </a:rPr>
            <a:t>
</a:t>
          </a:r>
        </a:p>
      </xdr:txBody>
    </xdr:sp>
    <xdr:clientData/>
  </xdr:twoCellAnchor>
  <xdr:twoCellAnchor>
    <xdr:from>
      <xdr:col>1</xdr:col>
      <xdr:colOff>0</xdr:colOff>
      <xdr:row>362</xdr:row>
      <xdr:rowOff>9525</xdr:rowOff>
    </xdr:from>
    <xdr:to>
      <xdr:col>8</xdr:col>
      <xdr:colOff>257175</xdr:colOff>
      <xdr:row>364</xdr:row>
      <xdr:rowOff>114300</xdr:rowOff>
    </xdr:to>
    <xdr:sp>
      <xdr:nvSpPr>
        <xdr:cNvPr id="25" name="TextBox 28"/>
        <xdr:cNvSpPr txBox="1">
          <a:spLocks noChangeArrowheads="1"/>
        </xdr:cNvSpPr>
      </xdr:nvSpPr>
      <xdr:spPr>
        <a:xfrm>
          <a:off x="304800" y="56111775"/>
          <a:ext cx="5857875" cy="390525"/>
        </a:xfrm>
        <a:prstGeom prst="rect">
          <a:avLst/>
        </a:prstGeom>
        <a:solidFill>
          <a:srgbClr val="FFFFFF"/>
        </a:solidFill>
        <a:ln w="9525" cmpd="sng">
          <a:noFill/>
        </a:ln>
      </xdr:spPr>
      <xdr:txBody>
        <a:bodyPr vertOverflow="clip" wrap="square"/>
        <a:p>
          <a:pPr algn="l">
            <a:defRPr/>
          </a:pPr>
          <a:r>
            <a:rPr lang="en-US" cap="none" sz="1000" b="0" i="0" u="none" baseline="0"/>
            <a:t>Status of  utilisation of proceeds as at 31 December 2006 arising from the Private Placement completed on 19 April 2006 amounting to RM7,320,000 are as follows:</a:t>
          </a:r>
        </a:p>
      </xdr:txBody>
    </xdr:sp>
    <xdr:clientData/>
  </xdr:twoCellAnchor>
  <xdr:twoCellAnchor>
    <xdr:from>
      <xdr:col>1</xdr:col>
      <xdr:colOff>9525</xdr:colOff>
      <xdr:row>296</xdr:row>
      <xdr:rowOff>0</xdr:rowOff>
    </xdr:from>
    <xdr:to>
      <xdr:col>8</xdr:col>
      <xdr:colOff>247650</xdr:colOff>
      <xdr:row>296</xdr:row>
      <xdr:rowOff>0</xdr:rowOff>
    </xdr:to>
    <xdr:sp>
      <xdr:nvSpPr>
        <xdr:cNvPr id="26" name="Text 18"/>
        <xdr:cNvSpPr txBox="1">
          <a:spLocks noChangeArrowheads="1"/>
        </xdr:cNvSpPr>
      </xdr:nvSpPr>
      <xdr:spPr>
        <a:xfrm>
          <a:off x="314325" y="46015275"/>
          <a:ext cx="58388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377</xdr:row>
      <xdr:rowOff>9525</xdr:rowOff>
    </xdr:from>
    <xdr:to>
      <xdr:col>8</xdr:col>
      <xdr:colOff>257175</xdr:colOff>
      <xdr:row>382</xdr:row>
      <xdr:rowOff>123825</xdr:rowOff>
    </xdr:to>
    <xdr:sp>
      <xdr:nvSpPr>
        <xdr:cNvPr id="27" name="TextBox 31"/>
        <xdr:cNvSpPr txBox="1">
          <a:spLocks noChangeArrowheads="1"/>
        </xdr:cNvSpPr>
      </xdr:nvSpPr>
      <xdr:spPr>
        <a:xfrm>
          <a:off x="304800" y="58483500"/>
          <a:ext cx="5857875" cy="828675"/>
        </a:xfrm>
        <a:prstGeom prst="rect">
          <a:avLst/>
        </a:prstGeom>
        <a:solidFill>
          <a:srgbClr val="FFFFFF"/>
        </a:solidFill>
        <a:ln w="9525" cmpd="sng">
          <a:noFill/>
        </a:ln>
      </xdr:spPr>
      <xdr:txBody>
        <a:bodyPr vertOverflow="clip" wrap="square"/>
        <a:p>
          <a:pPr algn="l">
            <a:defRPr/>
          </a:pPr>
          <a:r>
            <a:rPr lang="en-US" cap="none" sz="1000" b="0" i="0" u="none" baseline="0"/>
            <a:t>@ Total expenses incurred for the Proposed Transfer and the Proposed Private Placement exercise amounted to RM199,298 and was partly written-off against the share premium account (RM67,585 in year 2005 and RM96,190 
in year 2006). The remaining RM 35,523 in relation to Proposed ESOS was written-off against the share premium in the current financial year. The unutilized portion amounting to RM150,702 was reclassified to working capital purpose and has since been fully utilised. </a:t>
          </a:r>
        </a:p>
      </xdr:txBody>
    </xdr:sp>
    <xdr:clientData/>
  </xdr:twoCellAnchor>
  <xdr:twoCellAnchor>
    <xdr:from>
      <xdr:col>1</xdr:col>
      <xdr:colOff>9525</xdr:colOff>
      <xdr:row>77</xdr:row>
      <xdr:rowOff>9525</xdr:rowOff>
    </xdr:from>
    <xdr:to>
      <xdr:col>9</xdr:col>
      <xdr:colOff>0</xdr:colOff>
      <xdr:row>80</xdr:row>
      <xdr:rowOff>104775</xdr:rowOff>
    </xdr:to>
    <xdr:sp>
      <xdr:nvSpPr>
        <xdr:cNvPr id="28" name="Text 18"/>
        <xdr:cNvSpPr txBox="1">
          <a:spLocks noChangeArrowheads="1"/>
        </xdr:cNvSpPr>
      </xdr:nvSpPr>
      <xdr:spPr>
        <a:xfrm>
          <a:off x="314325" y="11982450"/>
          <a:ext cx="5895975" cy="523875"/>
        </a:xfrm>
        <a:prstGeom prst="rect">
          <a:avLst/>
        </a:prstGeom>
        <a:solidFill>
          <a:srgbClr val="FFFFFF"/>
        </a:solidFill>
        <a:ln w="1" cmpd="sng">
          <a:noFill/>
        </a:ln>
      </xdr:spPr>
      <xdr:txBody>
        <a:bodyPr vertOverflow="clip" wrap="square"/>
        <a:p>
          <a:pPr algn="l">
            <a:defRPr/>
          </a:pPr>
          <a:r>
            <a:rPr lang="en-US" cap="none" sz="1000" b="1" i="0" u="none" baseline="0">
              <a:solidFill>
                <a:srgbClr val="000000"/>
              </a:solidFill>
              <a:latin typeface="Times New Roman"/>
              <a:ea typeface="Times New Roman"/>
              <a:cs typeface="Times New Roman"/>
            </a:rPr>
            <a:t>Business segments</a:t>
          </a:r>
          <a:r>
            <a:rPr lang="en-US" cap="none" sz="1000" b="0" i="0" u="none" baseline="0">
              <a:solidFill>
                <a:srgbClr val="000000"/>
              </a:solidFill>
              <a:latin typeface="Times New Roman"/>
              <a:ea typeface="Times New Roman"/>
              <a:cs typeface="Times New Roman"/>
            </a:rPr>
            <a:t>
The principal activities of the Group consist of those relating to manufacturing of wood based products, trading, property and agro-based farming.  The Group's segmental reporting for business segments is as below:</a:t>
          </a:r>
        </a:p>
      </xdr:txBody>
    </xdr:sp>
    <xdr:clientData/>
  </xdr:twoCellAnchor>
  <xdr:twoCellAnchor>
    <xdr:from>
      <xdr:col>1</xdr:col>
      <xdr:colOff>0</xdr:colOff>
      <xdr:row>383</xdr:row>
      <xdr:rowOff>0</xdr:rowOff>
    </xdr:from>
    <xdr:to>
      <xdr:col>8</xdr:col>
      <xdr:colOff>257175</xdr:colOff>
      <xdr:row>383</xdr:row>
      <xdr:rowOff>0</xdr:rowOff>
    </xdr:to>
    <xdr:sp>
      <xdr:nvSpPr>
        <xdr:cNvPr id="29" name="TextBox 33"/>
        <xdr:cNvSpPr txBox="1">
          <a:spLocks noChangeArrowheads="1"/>
        </xdr:cNvSpPr>
      </xdr:nvSpPr>
      <xdr:spPr>
        <a:xfrm>
          <a:off x="304800" y="59331225"/>
          <a:ext cx="5857875" cy="0"/>
        </a:xfrm>
        <a:prstGeom prst="rect">
          <a:avLst/>
        </a:prstGeom>
        <a:solidFill>
          <a:srgbClr val="FFFFFF"/>
        </a:solidFill>
        <a:ln w="9525" cmpd="sng">
          <a:noFill/>
        </a:ln>
      </xdr:spPr>
      <xdr:txBody>
        <a:bodyPr vertOverflow="clip" wrap="square"/>
        <a:p>
          <a:pPr algn="l">
            <a:defRPr/>
          </a:pPr>
          <a:r>
            <a:rPr lang="en-US" cap="none" sz="1000" b="0" i="0" u="none" baseline="0"/>
            <a:t>The Group forecasted Profit After Tax (PAT) of RM9.647 million for the current financial year in its prospectus dated 26 July 2004. The actual PAT of the Group was RM11.053 million for the financial year (exceeding the forecast by more than 10%). This is mainly attributed to higher sales achieved during the financial year than the initial forecast.</a:t>
          </a:r>
        </a:p>
      </xdr:txBody>
    </xdr:sp>
    <xdr:clientData/>
  </xdr:twoCellAnchor>
  <xdr:twoCellAnchor>
    <xdr:from>
      <xdr:col>0</xdr:col>
      <xdr:colOff>266700</xdr:colOff>
      <xdr:row>71</xdr:row>
      <xdr:rowOff>19050</xdr:rowOff>
    </xdr:from>
    <xdr:to>
      <xdr:col>8</xdr:col>
      <xdr:colOff>76200</xdr:colOff>
      <xdr:row>72</xdr:row>
      <xdr:rowOff>104775</xdr:rowOff>
    </xdr:to>
    <xdr:sp>
      <xdr:nvSpPr>
        <xdr:cNvPr id="30" name="Text 18"/>
        <xdr:cNvSpPr txBox="1">
          <a:spLocks noChangeArrowheads="1"/>
        </xdr:cNvSpPr>
      </xdr:nvSpPr>
      <xdr:spPr>
        <a:xfrm>
          <a:off x="266700" y="11077575"/>
          <a:ext cx="5715000" cy="219075"/>
        </a:xfrm>
        <a:prstGeom prst="rect">
          <a:avLst/>
        </a:prstGeom>
        <a:solidFill>
          <a:srgbClr val="FFFFFF"/>
        </a:solidFill>
        <a:ln w="1" cmpd="sng">
          <a:noFill/>
        </a:ln>
      </xdr:spPr>
      <xdr:txBody>
        <a:bodyPr vertOverflow="clip" wrap="square"/>
        <a:p>
          <a:pPr algn="just">
            <a:defRPr/>
          </a:pPr>
          <a:r>
            <a:rPr lang="en-US" cap="none" sz="1000" b="0" i="0" u="none" baseline="0"/>
            <a:t>There were no dividends paid since the last financial year ended 31 December 2006. </a:t>
          </a:r>
        </a:p>
      </xdr:txBody>
    </xdr:sp>
    <xdr:clientData/>
  </xdr:twoCellAnchor>
  <xdr:twoCellAnchor>
    <xdr:from>
      <xdr:col>1</xdr:col>
      <xdr:colOff>19050</xdr:colOff>
      <xdr:row>222</xdr:row>
      <xdr:rowOff>85725</xdr:rowOff>
    </xdr:from>
    <xdr:to>
      <xdr:col>8</xdr:col>
      <xdr:colOff>247650</xdr:colOff>
      <xdr:row>228</xdr:row>
      <xdr:rowOff>142875</xdr:rowOff>
    </xdr:to>
    <xdr:sp>
      <xdr:nvSpPr>
        <xdr:cNvPr id="31" name="Text 18"/>
        <xdr:cNvSpPr txBox="1">
          <a:spLocks noChangeArrowheads="1"/>
        </xdr:cNvSpPr>
      </xdr:nvSpPr>
      <xdr:spPr>
        <a:xfrm>
          <a:off x="323850" y="34909125"/>
          <a:ext cx="5829300" cy="1000125"/>
        </a:xfrm>
        <a:prstGeom prst="rect">
          <a:avLst/>
        </a:prstGeom>
        <a:solidFill>
          <a:srgbClr val="FFFFFF"/>
        </a:solidFill>
        <a:ln w="1" cmpd="sng">
          <a:noFill/>
        </a:ln>
      </xdr:spPr>
      <xdr:txBody>
        <a:bodyPr vertOverflow="clip" wrap="square"/>
        <a:p>
          <a:pPr algn="l">
            <a:defRPr/>
          </a:pPr>
          <a:r>
            <a:rPr lang="en-US" cap="none" sz="1000" b="0" i="0" u="none" baseline="0"/>
            <a:t>Moving forward, the Group plans to move up the value chain by penetrating higher-end segments with enhanced modern designs and materials in tandem with its current growth in business volume.
The Group remains cautious of the potential impact of fluctuations in raw material prices (especially rubberwood) and continued appreciation of RM against USD on its competitiveness.
</a:t>
          </a:r>
        </a:p>
      </xdr:txBody>
    </xdr:sp>
    <xdr:clientData/>
  </xdr:twoCellAnchor>
  <xdr:twoCellAnchor>
    <xdr:from>
      <xdr:col>1</xdr:col>
      <xdr:colOff>9525</xdr:colOff>
      <xdr:row>340</xdr:row>
      <xdr:rowOff>95250</xdr:rowOff>
    </xdr:from>
    <xdr:to>
      <xdr:col>8</xdr:col>
      <xdr:colOff>266700</xdr:colOff>
      <xdr:row>345</xdr:row>
      <xdr:rowOff>28575</xdr:rowOff>
    </xdr:to>
    <xdr:sp>
      <xdr:nvSpPr>
        <xdr:cNvPr id="32" name="TextBox 44"/>
        <xdr:cNvSpPr txBox="1">
          <a:spLocks noChangeArrowheads="1"/>
        </xdr:cNvSpPr>
      </xdr:nvSpPr>
      <xdr:spPr>
        <a:xfrm>
          <a:off x="314325" y="52749450"/>
          <a:ext cx="5857875" cy="676275"/>
        </a:xfrm>
        <a:prstGeom prst="rect">
          <a:avLst/>
        </a:prstGeom>
        <a:solidFill>
          <a:srgbClr val="FFFFFF"/>
        </a:solidFill>
        <a:ln w="9525" cmpd="sng">
          <a:noFill/>
        </a:ln>
      </xdr:spPr>
      <xdr:txBody>
        <a:bodyPr vertOverflow="clip" wrap="square"/>
        <a:p>
          <a:pPr algn="l">
            <a:defRPr/>
          </a:pPr>
          <a:r>
            <a:rPr lang="en-US" cap="none" sz="1000" b="0" i="0" u="none" baseline="0"/>
            <a:t>The calculation of the diluted earnings per share is based on the profit attributable to ordinary equity holders of the parent for the current quarter and cumulative year to date divided by the adjusted weighted average number 
of ordinary shares of RM0.50 each in issue and issuable under the exercise of share options granted under the DPS Employees' Share Option Scheme.</a:t>
          </a:r>
        </a:p>
      </xdr:txBody>
    </xdr:sp>
    <xdr:clientData/>
  </xdr:twoCellAnchor>
  <xdr:twoCellAnchor>
    <xdr:from>
      <xdr:col>1</xdr:col>
      <xdr:colOff>0</xdr:colOff>
      <xdr:row>348</xdr:row>
      <xdr:rowOff>0</xdr:rowOff>
    </xdr:from>
    <xdr:to>
      <xdr:col>8</xdr:col>
      <xdr:colOff>257175</xdr:colOff>
      <xdr:row>348</xdr:row>
      <xdr:rowOff>0</xdr:rowOff>
    </xdr:to>
    <xdr:sp>
      <xdr:nvSpPr>
        <xdr:cNvPr id="33" name="TextBox 45"/>
        <xdr:cNvSpPr txBox="1">
          <a:spLocks noChangeArrowheads="1"/>
        </xdr:cNvSpPr>
      </xdr:nvSpPr>
      <xdr:spPr>
        <a:xfrm>
          <a:off x="304800" y="53835300"/>
          <a:ext cx="5857875" cy="0"/>
        </a:xfrm>
        <a:prstGeom prst="rect">
          <a:avLst/>
        </a:prstGeom>
        <a:solidFill>
          <a:srgbClr val="FFFFFF"/>
        </a:solidFill>
        <a:ln w="9525" cmpd="sng">
          <a:noFill/>
        </a:ln>
      </xdr:spPr>
      <xdr:txBody>
        <a:bodyPr vertOverflow="clip" wrap="square"/>
        <a:p>
          <a:pPr algn="l">
            <a:defRPr/>
          </a:pPr>
          <a:r>
            <a:rPr lang="en-US" cap="none" sz="1000" b="0" i="0" u="none" baseline="0"/>
            <a:t>The Group forecasted Profit After Tax (PAT) of RM9.647 million for the current financial year in its prospectus dated 26 July 2004. The actual PAT of the Group was RM11.053 million for the financial year (exceeding the forecast by more than 10%). This is mainly attributed to higher sales achieved during the financial year than the initial forecast.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49"/>
  <sheetViews>
    <sheetView tabSelected="1" workbookViewId="0" topLeftCell="A1">
      <selection activeCell="A3" sqref="A3"/>
    </sheetView>
  </sheetViews>
  <sheetFormatPr defaultColWidth="9.140625" defaultRowHeight="12.75"/>
  <cols>
    <col min="1" max="1" width="39.28125" style="6" customWidth="1"/>
    <col min="2" max="2" width="12.57421875" style="6" customWidth="1"/>
    <col min="3" max="3" width="1.28515625" style="6" customWidth="1"/>
    <col min="4" max="4" width="12.57421875" style="7" bestFit="1" customWidth="1"/>
    <col min="5" max="5" width="1.421875" style="6" customWidth="1"/>
    <col min="6" max="6" width="10.7109375" style="7" bestFit="1" customWidth="1"/>
    <col min="7" max="7" width="1.421875" style="6" customWidth="1"/>
    <col min="8" max="8" width="12.28125" style="7" customWidth="1"/>
    <col min="9" max="9" width="1.1484375" style="6" customWidth="1"/>
    <col min="10" max="16384" width="9.140625" style="6" customWidth="1"/>
  </cols>
  <sheetData>
    <row r="1" spans="1:8" ht="11.25">
      <c r="A1" s="31" t="s">
        <v>48</v>
      </c>
      <c r="B1" s="31"/>
      <c r="C1" s="31"/>
      <c r="D1" s="31"/>
      <c r="E1" s="31"/>
      <c r="F1" s="31"/>
      <c r="G1" s="31"/>
      <c r="H1" s="31"/>
    </row>
    <row r="2" spans="1:8" ht="11.25">
      <c r="A2" s="31" t="s">
        <v>20</v>
      </c>
      <c r="B2" s="31"/>
      <c r="C2" s="31"/>
      <c r="D2" s="31"/>
      <c r="E2" s="31"/>
      <c r="F2" s="31"/>
      <c r="G2" s="31"/>
      <c r="H2" s="31"/>
    </row>
    <row r="3" spans="1:8" ht="11.25">
      <c r="A3" s="71"/>
      <c r="B3" s="31"/>
      <c r="C3" s="31"/>
      <c r="D3" s="31"/>
      <c r="E3" s="31"/>
      <c r="F3" s="31"/>
      <c r="G3" s="31"/>
      <c r="H3" s="31"/>
    </row>
    <row r="5" ht="11.25">
      <c r="A5" s="25" t="s">
        <v>150</v>
      </c>
    </row>
    <row r="6" ht="11.25">
      <c r="A6" s="25" t="s">
        <v>217</v>
      </c>
    </row>
    <row r="7" spans="1:2" ht="11.25">
      <c r="A7" s="25" t="s">
        <v>10</v>
      </c>
      <c r="B7" s="7"/>
    </row>
    <row r="8" spans="1:2" ht="11.25">
      <c r="A8" s="8"/>
      <c r="B8" s="7"/>
    </row>
    <row r="9" spans="1:8" ht="11.25">
      <c r="A9" s="8"/>
      <c r="B9" s="117" t="s">
        <v>21</v>
      </c>
      <c r="C9" s="117"/>
      <c r="D9" s="117"/>
      <c r="F9" s="117" t="s">
        <v>22</v>
      </c>
      <c r="G9" s="117"/>
      <c r="H9" s="117"/>
    </row>
    <row r="10" spans="2:8" ht="11.25">
      <c r="B10" s="7"/>
      <c r="C10" s="7"/>
      <c r="D10" s="7" t="s">
        <v>23</v>
      </c>
      <c r="E10" s="7"/>
      <c r="G10" s="7"/>
      <c r="H10" s="7" t="s">
        <v>23</v>
      </c>
    </row>
    <row r="11" spans="2:8" ht="11.25">
      <c r="B11" s="7" t="s">
        <v>24</v>
      </c>
      <c r="C11" s="7"/>
      <c r="D11" s="7" t="s">
        <v>25</v>
      </c>
      <c r="E11" s="7"/>
      <c r="F11" s="7" t="s">
        <v>24</v>
      </c>
      <c r="G11" s="7"/>
      <c r="H11" s="7" t="s">
        <v>25</v>
      </c>
    </row>
    <row r="12" spans="2:8" ht="11.25">
      <c r="B12" s="7" t="s">
        <v>26</v>
      </c>
      <c r="C12" s="7"/>
      <c r="D12" s="7" t="s">
        <v>26</v>
      </c>
      <c r="E12" s="7"/>
      <c r="F12" s="7" t="s">
        <v>27</v>
      </c>
      <c r="G12" s="7"/>
      <c r="H12" s="7" t="s">
        <v>28</v>
      </c>
    </row>
    <row r="13" spans="2:8" ht="11.25">
      <c r="B13" s="7" t="s">
        <v>209</v>
      </c>
      <c r="C13" s="7"/>
      <c r="D13" s="7" t="s">
        <v>160</v>
      </c>
      <c r="E13" s="7"/>
      <c r="F13" s="7" t="s">
        <v>209</v>
      </c>
      <c r="G13" s="7"/>
      <c r="H13" s="7" t="s">
        <v>160</v>
      </c>
    </row>
    <row r="14" spans="2:8" ht="11.25">
      <c r="B14" s="7" t="s">
        <v>29</v>
      </c>
      <c r="D14" s="7" t="s">
        <v>29</v>
      </c>
      <c r="F14" s="7" t="s">
        <v>29</v>
      </c>
      <c r="H14" s="7" t="s">
        <v>29</v>
      </c>
    </row>
    <row r="16" spans="1:8" s="3" customFormat="1" ht="11.25">
      <c r="A16" s="3" t="s">
        <v>11</v>
      </c>
      <c r="B16" s="3">
        <v>36476.503820000005</v>
      </c>
      <c r="D16" s="3">
        <v>28478.149980000006</v>
      </c>
      <c r="F16" s="3">
        <v>66569.09555</v>
      </c>
      <c r="H16" s="3">
        <v>54288.649090000006</v>
      </c>
    </row>
    <row r="17" s="3" customFormat="1" ht="11.25"/>
    <row r="18" spans="1:8" s="3" customFormat="1" ht="11.25">
      <c r="A18" s="3" t="s">
        <v>12</v>
      </c>
      <c r="B18" s="3">
        <v>-28262.94129</v>
      </c>
      <c r="D18" s="3">
        <v>-22397.680610000003</v>
      </c>
      <c r="F18" s="3">
        <v>-50738.5011</v>
      </c>
      <c r="H18" s="3">
        <v>-41744.363090000006</v>
      </c>
    </row>
    <row r="19" spans="2:8" s="3" customFormat="1" ht="11.25">
      <c r="B19" s="21"/>
      <c r="D19" s="21"/>
      <c r="F19" s="21"/>
      <c r="H19" s="21"/>
    </row>
    <row r="20" spans="1:8" s="3" customFormat="1" ht="11.25">
      <c r="A20" s="3" t="s">
        <v>13</v>
      </c>
      <c r="B20" s="3">
        <f>SUM(B16:B19)</f>
        <v>8213.562530000007</v>
      </c>
      <c r="D20" s="3">
        <v>6080.4693700000025</v>
      </c>
      <c r="F20" s="3">
        <f>SUM(F16:F19)-1</f>
        <v>15829.594449999997</v>
      </c>
      <c r="H20" s="3">
        <v>12544.286</v>
      </c>
    </row>
    <row r="21" spans="2:8" s="3" customFormat="1" ht="11.25">
      <c r="B21" s="33"/>
      <c r="D21" s="33"/>
      <c r="F21" s="33"/>
      <c r="G21" s="33"/>
      <c r="H21" s="33"/>
    </row>
    <row r="22" spans="1:8" s="3" customFormat="1" ht="11.25">
      <c r="A22" s="6" t="s">
        <v>14</v>
      </c>
      <c r="B22" s="3">
        <v>-3772.49624</v>
      </c>
      <c r="D22" s="3">
        <v>-2771.59742</v>
      </c>
      <c r="F22" s="3">
        <v>-7272.1192599999995</v>
      </c>
      <c r="H22" s="3">
        <v>-5579.53317</v>
      </c>
    </row>
    <row r="23" spans="1:4" s="3" customFormat="1" ht="11.25">
      <c r="A23" s="6"/>
      <c r="B23" s="64"/>
      <c r="D23" s="64"/>
    </row>
    <row r="24" spans="1:8" s="3" customFormat="1" ht="11.25">
      <c r="A24" s="6" t="s">
        <v>30</v>
      </c>
      <c r="B24" s="3">
        <v>18.23475</v>
      </c>
      <c r="D24" s="3">
        <v>6.419089999999996</v>
      </c>
      <c r="F24" s="3">
        <v>33.037440000000004</v>
      </c>
      <c r="H24" s="3">
        <v>161.999</v>
      </c>
    </row>
    <row r="25" spans="1:8" s="3" customFormat="1" ht="11.25">
      <c r="A25" s="6"/>
      <c r="B25" s="24"/>
      <c r="D25" s="24"/>
      <c r="F25" s="24"/>
      <c r="H25" s="24"/>
    </row>
    <row r="26" spans="1:8" s="3" customFormat="1" ht="11.25">
      <c r="A26" s="6" t="s">
        <v>31</v>
      </c>
      <c r="B26" s="11">
        <f>SUM(B20:B25)</f>
        <v>4459.301040000006</v>
      </c>
      <c r="C26" s="11">
        <v>0</v>
      </c>
      <c r="D26" s="11">
        <v>3315.2910400000023</v>
      </c>
      <c r="F26" s="11">
        <f>SUM(F20:F25)</f>
        <v>8590.512629999997</v>
      </c>
      <c r="G26" s="11"/>
      <c r="H26" s="11">
        <v>7126.75183</v>
      </c>
    </row>
    <row r="27" spans="1:4" s="3" customFormat="1" ht="11.25">
      <c r="A27" s="6"/>
      <c r="B27" s="64"/>
      <c r="D27" s="64"/>
    </row>
    <row r="28" spans="1:8" s="3" customFormat="1" ht="11.25">
      <c r="A28" s="6" t="s">
        <v>15</v>
      </c>
      <c r="B28" s="3">
        <v>-721.5962300000001</v>
      </c>
      <c r="D28" s="3">
        <v>-371.79242</v>
      </c>
      <c r="F28" s="3">
        <v>-1192.2975800000002</v>
      </c>
      <c r="H28" s="3">
        <v>-700.813</v>
      </c>
    </row>
    <row r="29" spans="1:8" s="3" customFormat="1" ht="11.25">
      <c r="A29" s="6"/>
      <c r="B29" s="24"/>
      <c r="D29" s="24"/>
      <c r="F29" s="24"/>
      <c r="H29" s="24"/>
    </row>
    <row r="30" spans="1:8" s="3" customFormat="1" ht="11.25">
      <c r="A30" s="6" t="s">
        <v>16</v>
      </c>
      <c r="B30" s="11">
        <f>SUM(B26:B29)-1</f>
        <v>3736.7048100000056</v>
      </c>
      <c r="D30" s="11">
        <v>2943.498620000002</v>
      </c>
      <c r="F30" s="11">
        <f>SUM(F26:F29)+1</f>
        <v>7399.215049999997</v>
      </c>
      <c r="H30" s="11">
        <v>6425.93883</v>
      </c>
    </row>
    <row r="31" spans="1:8" s="3" customFormat="1" ht="11.25">
      <c r="A31" s="6"/>
      <c r="B31" s="34"/>
      <c r="D31" s="34"/>
      <c r="F31" s="34"/>
      <c r="H31" s="34"/>
    </row>
    <row r="32" spans="1:8" s="3" customFormat="1" ht="11.25">
      <c r="A32" s="6" t="s">
        <v>8</v>
      </c>
      <c r="B32" s="3">
        <v>-451.5</v>
      </c>
      <c r="D32" s="3">
        <v>-269.999512</v>
      </c>
      <c r="F32" s="3">
        <v>-847.9</v>
      </c>
      <c r="H32" s="3">
        <v>-619.968</v>
      </c>
    </row>
    <row r="33" spans="1:8" s="3" customFormat="1" ht="11.25">
      <c r="A33" s="6"/>
      <c r="B33" s="24"/>
      <c r="D33" s="24"/>
      <c r="F33" s="24"/>
      <c r="H33" s="24"/>
    </row>
    <row r="34" spans="1:8" s="3" customFormat="1" ht="11.25">
      <c r="A34" s="6" t="s">
        <v>32</v>
      </c>
      <c r="B34" s="35">
        <f>SUM(B30:B33)</f>
        <v>3285.2048100000056</v>
      </c>
      <c r="D34" s="35">
        <v>2673.4991080000023</v>
      </c>
      <c r="F34" s="35">
        <f>SUM(F30:F33)</f>
        <v>6551.315049999997</v>
      </c>
      <c r="H34" s="35">
        <v>5805.97083</v>
      </c>
    </row>
    <row r="35" spans="2:8" s="3" customFormat="1" ht="11.25">
      <c r="B35" s="12"/>
      <c r="C35" s="12"/>
      <c r="D35" s="41"/>
      <c r="E35" s="12"/>
      <c r="F35" s="12"/>
      <c r="G35" s="12"/>
      <c r="H35" s="12"/>
    </row>
    <row r="36" spans="1:8" s="3" customFormat="1" ht="11.25">
      <c r="A36" s="6" t="s">
        <v>5</v>
      </c>
      <c r="B36" s="3">
        <v>0</v>
      </c>
      <c r="D36" s="11">
        <v>0</v>
      </c>
      <c r="F36" s="3">
        <v>0</v>
      </c>
      <c r="H36" s="3">
        <v>0</v>
      </c>
    </row>
    <row r="37" spans="1:8" s="3" customFormat="1" ht="11.25">
      <c r="A37" s="6"/>
      <c r="B37" s="21"/>
      <c r="D37" s="21"/>
      <c r="F37" s="21"/>
      <c r="H37" s="21"/>
    </row>
    <row r="38" spans="1:8" s="3" customFormat="1" ht="11.25">
      <c r="A38" s="6" t="s">
        <v>33</v>
      </c>
      <c r="B38" s="3">
        <f>SUM(B34:B37)</f>
        <v>3285.2048100000056</v>
      </c>
      <c r="D38" s="3">
        <v>2673.4991080000023</v>
      </c>
      <c r="F38" s="3">
        <f>SUM(F34:F37)</f>
        <v>6551.315049999997</v>
      </c>
      <c r="H38" s="3">
        <v>5805.97083</v>
      </c>
    </row>
    <row r="39" spans="1:4" s="3" customFormat="1" ht="11.25">
      <c r="A39" s="6"/>
      <c r="D39" s="11"/>
    </row>
    <row r="40" spans="1:8" s="3" customFormat="1" ht="11.25">
      <c r="A40" s="6" t="s">
        <v>17</v>
      </c>
      <c r="B40" s="3">
        <v>0</v>
      </c>
      <c r="D40" s="11">
        <v>0</v>
      </c>
      <c r="F40" s="3">
        <v>0</v>
      </c>
      <c r="H40" s="3">
        <v>0</v>
      </c>
    </row>
    <row r="41" spans="2:8" s="3" customFormat="1" ht="11.25">
      <c r="B41" s="24"/>
      <c r="D41" s="24"/>
      <c r="F41" s="24"/>
      <c r="H41" s="24"/>
    </row>
    <row r="42" spans="1:8" s="3" customFormat="1" ht="12" thickBot="1">
      <c r="A42" s="6" t="s">
        <v>166</v>
      </c>
      <c r="B42" s="36">
        <f>SUM(B38:B41)</f>
        <v>3285.2048100000056</v>
      </c>
      <c r="D42" s="36">
        <v>2673.4991080000023</v>
      </c>
      <c r="F42" s="36">
        <f>SUM(F38:F41)</f>
        <v>6551.315049999997</v>
      </c>
      <c r="H42" s="36">
        <v>5805.97083</v>
      </c>
    </row>
    <row r="43" spans="1:4" s="3" customFormat="1" ht="12" thickTop="1">
      <c r="A43" s="6"/>
      <c r="D43" s="11"/>
    </row>
    <row r="44" spans="1:4" s="3" customFormat="1" ht="11.25">
      <c r="A44" s="6"/>
      <c r="D44" s="11"/>
    </row>
    <row r="45" spans="1:8" s="3" customFormat="1" ht="11.25">
      <c r="A45" s="6" t="s">
        <v>156</v>
      </c>
      <c r="B45" s="21">
        <v>132000</v>
      </c>
      <c r="D45" s="24">
        <v>130417.58241758241</v>
      </c>
      <c r="F45" s="21">
        <v>132000</v>
      </c>
      <c r="H45" s="21">
        <v>125237.56906077349</v>
      </c>
    </row>
    <row r="46" spans="1:8" s="3" customFormat="1" ht="11.25">
      <c r="A46" s="6"/>
      <c r="B46" s="2"/>
      <c r="D46" s="41"/>
      <c r="F46" s="2"/>
      <c r="H46" s="2"/>
    </row>
    <row r="47" s="3" customFormat="1" ht="11.25">
      <c r="A47" s="44" t="s">
        <v>203</v>
      </c>
    </row>
    <row r="48" spans="1:8" s="3" customFormat="1" ht="12" thickBot="1">
      <c r="A48" s="65" t="s">
        <v>204</v>
      </c>
      <c r="B48" s="4">
        <v>2.4895490984848547</v>
      </c>
      <c r="C48" s="5"/>
      <c r="D48" s="45">
        <v>2.049952972935626</v>
      </c>
      <c r="E48" s="5"/>
      <c r="F48" s="4">
        <v>4.96387503787879</v>
      </c>
      <c r="H48" s="45">
        <v>4.635965767734251</v>
      </c>
    </row>
    <row r="49" spans="1:8" s="3" customFormat="1" ht="12.75" thickBot="1" thickTop="1">
      <c r="A49" s="65" t="s">
        <v>205</v>
      </c>
      <c r="B49" s="4">
        <v>2.4600840014672807</v>
      </c>
      <c r="C49" s="5"/>
      <c r="D49" s="45" t="s">
        <v>199</v>
      </c>
      <c r="E49" s="5"/>
      <c r="F49" s="4">
        <v>4.9051250177794765</v>
      </c>
      <c r="H49" s="45" t="s">
        <v>199</v>
      </c>
    </row>
    <row r="50" ht="12" thickTop="1"/>
  </sheetData>
  <mergeCells count="2">
    <mergeCell ref="B9:D9"/>
    <mergeCell ref="F9:H9"/>
  </mergeCells>
  <printOptions/>
  <pageMargins left="0.5" right="0.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J48"/>
  <sheetViews>
    <sheetView workbookViewId="0" topLeftCell="A1">
      <selection activeCell="A3" sqref="A3"/>
    </sheetView>
  </sheetViews>
  <sheetFormatPr defaultColWidth="9.140625" defaultRowHeight="12.75"/>
  <cols>
    <col min="1" max="1" width="59.28125" style="6" customWidth="1"/>
    <col min="2" max="2" width="12.57421875" style="6" customWidth="1"/>
    <col min="3" max="3" width="1.7109375" style="6" customWidth="1"/>
    <col min="4" max="4" width="12.57421875" style="7" bestFit="1" customWidth="1"/>
    <col min="5" max="5" width="1.57421875" style="6" customWidth="1"/>
    <col min="6" max="16384" width="9.140625" style="6" customWidth="1"/>
  </cols>
  <sheetData>
    <row r="1" ht="11.25">
      <c r="A1" s="31" t="s">
        <v>48</v>
      </c>
    </row>
    <row r="2" ht="11.25">
      <c r="A2" s="31" t="s">
        <v>20</v>
      </c>
    </row>
    <row r="3" ht="11.25">
      <c r="A3" s="71"/>
    </row>
    <row r="5" ht="11.25">
      <c r="A5" s="8" t="s">
        <v>210</v>
      </c>
    </row>
    <row r="6" ht="11.25">
      <c r="A6" s="8" t="s">
        <v>10</v>
      </c>
    </row>
    <row r="7" ht="11.25">
      <c r="B7" s="7"/>
    </row>
    <row r="8" spans="2:4" ht="11.25">
      <c r="B8" s="7"/>
      <c r="D8" s="7" t="s">
        <v>34</v>
      </c>
    </row>
    <row r="9" spans="2:4" ht="11.25">
      <c r="B9" s="7" t="s">
        <v>35</v>
      </c>
      <c r="D9" s="7" t="s">
        <v>36</v>
      </c>
    </row>
    <row r="10" spans="2:4" ht="11.25">
      <c r="B10" s="7" t="s">
        <v>37</v>
      </c>
      <c r="D10" s="7" t="s">
        <v>38</v>
      </c>
    </row>
    <row r="11" spans="2:4" ht="11.25">
      <c r="B11" s="7" t="s">
        <v>26</v>
      </c>
      <c r="D11" s="7" t="s">
        <v>39</v>
      </c>
    </row>
    <row r="12" spans="2:4" ht="11.25">
      <c r="B12" s="7" t="s">
        <v>209</v>
      </c>
      <c r="D12" s="9" t="s">
        <v>161</v>
      </c>
    </row>
    <row r="13" spans="2:4" ht="11.25">
      <c r="B13" s="7" t="s">
        <v>29</v>
      </c>
      <c r="D13" s="7" t="s">
        <v>29</v>
      </c>
    </row>
    <row r="15" spans="1:4" s="3" customFormat="1" ht="11.25">
      <c r="A15" s="10" t="s">
        <v>7</v>
      </c>
      <c r="B15" s="12">
        <v>92893.43904</v>
      </c>
      <c r="C15" s="12"/>
      <c r="D15" s="41">
        <f>92359-D16</f>
        <v>86104</v>
      </c>
    </row>
    <row r="16" spans="1:4" s="3" customFormat="1" ht="11.25">
      <c r="A16" s="10" t="s">
        <v>183</v>
      </c>
      <c r="B16" s="12">
        <v>6220.958440000001</v>
      </c>
      <c r="C16" s="12"/>
      <c r="D16" s="41">
        <v>6255</v>
      </c>
    </row>
    <row r="17" spans="1:4" s="3" customFormat="1" ht="11.25">
      <c r="A17" s="10" t="s">
        <v>178</v>
      </c>
      <c r="B17" s="3">
        <v>14800</v>
      </c>
      <c r="D17" s="3">
        <v>14800</v>
      </c>
    </row>
    <row r="18" spans="1:4" s="3" customFormat="1" ht="11.25">
      <c r="A18" s="10" t="s">
        <v>219</v>
      </c>
      <c r="B18" s="3">
        <v>1658.28125</v>
      </c>
      <c r="D18" s="41">
        <v>0</v>
      </c>
    </row>
    <row r="19" spans="1:4" s="3" customFormat="1" ht="11.25">
      <c r="A19" s="10" t="s">
        <v>1</v>
      </c>
      <c r="B19" s="3">
        <v>0</v>
      </c>
      <c r="D19" s="11">
        <v>36</v>
      </c>
    </row>
    <row r="20" spans="1:4" s="3" customFormat="1" ht="11.25">
      <c r="A20" s="10"/>
      <c r="B20" s="46">
        <f>SUM(B15:B19)</f>
        <v>115572.67873</v>
      </c>
      <c r="D20" s="42">
        <f>SUM(D15:D19)</f>
        <v>107195</v>
      </c>
    </row>
    <row r="21" spans="1:4" s="3" customFormat="1" ht="11.25">
      <c r="A21" s="10" t="s">
        <v>2</v>
      </c>
      <c r="B21" s="46"/>
      <c r="D21" s="42"/>
    </row>
    <row r="22" spans="1:5" s="3" customFormat="1" ht="11.25">
      <c r="A22" s="12" t="s">
        <v>18</v>
      </c>
      <c r="B22" s="13">
        <v>15498.9082</v>
      </c>
      <c r="C22" s="12"/>
      <c r="D22" s="13">
        <v>16082</v>
      </c>
      <c r="E22" s="12"/>
    </row>
    <row r="23" spans="1:5" s="3" customFormat="1" ht="11.25">
      <c r="A23" s="12" t="s">
        <v>40</v>
      </c>
      <c r="B23" s="13">
        <v>16773.57494</v>
      </c>
      <c r="C23" s="12"/>
      <c r="D23" s="13">
        <v>15811</v>
      </c>
      <c r="E23" s="12"/>
    </row>
    <row r="24" spans="1:5" s="3" customFormat="1" ht="11.25">
      <c r="A24" s="12" t="s">
        <v>162</v>
      </c>
      <c r="B24" s="13">
        <v>251.40681</v>
      </c>
      <c r="C24" s="12"/>
      <c r="D24" s="13">
        <v>312</v>
      </c>
      <c r="E24" s="12"/>
    </row>
    <row r="25" spans="1:5" s="3" customFormat="1" ht="11.25">
      <c r="A25" s="12" t="s">
        <v>41</v>
      </c>
      <c r="B25" s="40">
        <v>1424.1996199999999</v>
      </c>
      <c r="C25" s="12"/>
      <c r="D25" s="40">
        <v>526</v>
      </c>
      <c r="E25" s="12"/>
    </row>
    <row r="26" spans="1:5" s="3" customFormat="1" ht="11.25">
      <c r="A26" s="12"/>
      <c r="B26" s="40">
        <f>SUM(B22:B25)</f>
        <v>33948.08957</v>
      </c>
      <c r="C26" s="12"/>
      <c r="D26" s="40">
        <f>SUM(D22:D25)</f>
        <v>32731</v>
      </c>
      <c r="E26" s="12"/>
    </row>
    <row r="27" spans="1:5" s="3" customFormat="1" ht="11.25">
      <c r="A27" s="15" t="s">
        <v>42</v>
      </c>
      <c r="B27" s="13"/>
      <c r="C27" s="12"/>
      <c r="D27" s="43"/>
      <c r="E27" s="12"/>
    </row>
    <row r="28" spans="1:5" s="3" customFormat="1" ht="11.25">
      <c r="A28" s="12" t="s">
        <v>44</v>
      </c>
      <c r="B28" s="13">
        <v>23863.41252</v>
      </c>
      <c r="C28" s="12"/>
      <c r="D28" s="13">
        <v>21853</v>
      </c>
      <c r="E28" s="12"/>
    </row>
    <row r="29" spans="1:10" s="3" customFormat="1" ht="11.25">
      <c r="A29" s="12" t="s">
        <v>43</v>
      </c>
      <c r="B29" s="13">
        <v>10482.54704</v>
      </c>
      <c r="C29" s="12"/>
      <c r="D29" s="13">
        <v>9646</v>
      </c>
      <c r="E29" s="12"/>
      <c r="F29" s="12"/>
      <c r="G29" s="12"/>
      <c r="H29" s="12"/>
      <c r="I29" s="12"/>
      <c r="J29" s="12"/>
    </row>
    <row r="30" spans="1:10" s="3" customFormat="1" ht="11.25">
      <c r="A30" s="12" t="s">
        <v>8</v>
      </c>
      <c r="B30" s="13">
        <v>441.659</v>
      </c>
      <c r="C30" s="12"/>
      <c r="D30" s="13">
        <v>0</v>
      </c>
      <c r="E30" s="12"/>
      <c r="F30" s="16"/>
      <c r="G30" s="16"/>
      <c r="H30" s="16"/>
      <c r="I30" s="16"/>
      <c r="J30" s="16"/>
    </row>
    <row r="31" spans="1:10" s="3" customFormat="1" ht="11.25">
      <c r="A31" s="12"/>
      <c r="B31" s="14">
        <f>SUM(B28:B30)</f>
        <v>34787.61856</v>
      </c>
      <c r="C31" s="12"/>
      <c r="D31" s="14">
        <f>SUM(D28:D30)</f>
        <v>31499</v>
      </c>
      <c r="E31" s="12"/>
      <c r="F31" s="16"/>
      <c r="G31" s="16"/>
      <c r="H31" s="16"/>
      <c r="I31" s="16"/>
      <c r="J31" s="16"/>
    </row>
    <row r="32" spans="4:10" s="3" customFormat="1" ht="11.25">
      <c r="D32" s="11"/>
      <c r="F32" s="16"/>
      <c r="G32" s="16"/>
      <c r="H32" s="16"/>
      <c r="I32" s="16"/>
      <c r="J32" s="16"/>
    </row>
    <row r="33" spans="1:10" s="3" customFormat="1" ht="11.25">
      <c r="A33" s="10" t="s">
        <v>220</v>
      </c>
      <c r="B33" s="3">
        <f>B26-B31</f>
        <v>-839.5289900000062</v>
      </c>
      <c r="D33" s="3">
        <f>D26-D31</f>
        <v>1232</v>
      </c>
      <c r="F33" s="16"/>
      <c r="G33" s="16"/>
      <c r="H33" s="16"/>
      <c r="I33" s="16"/>
      <c r="J33" s="16"/>
    </row>
    <row r="34" spans="6:10" s="3" customFormat="1" ht="11.25">
      <c r="F34" s="16"/>
      <c r="G34" s="16"/>
      <c r="H34" s="16"/>
      <c r="I34" s="16"/>
      <c r="J34" s="16"/>
    </row>
    <row r="35" spans="2:10" s="3" customFormat="1" ht="12" thickBot="1">
      <c r="B35" s="17">
        <f>B33+B20</f>
        <v>114733.14974</v>
      </c>
      <c r="D35" s="17">
        <f>D20+D33</f>
        <v>108427</v>
      </c>
      <c r="F35" s="16"/>
      <c r="G35" s="16"/>
      <c r="H35" s="16"/>
      <c r="I35" s="16"/>
      <c r="J35" s="16"/>
    </row>
    <row r="36" spans="6:10" s="3" customFormat="1" ht="12" thickTop="1">
      <c r="F36" s="16"/>
      <c r="G36" s="16"/>
      <c r="H36" s="16"/>
      <c r="I36" s="16"/>
      <c r="J36" s="16"/>
    </row>
    <row r="37" spans="1:10" ht="11.25">
      <c r="A37" s="8" t="s">
        <v>3</v>
      </c>
      <c r="B37" s="3">
        <v>66000</v>
      </c>
      <c r="D37" s="3">
        <v>66000</v>
      </c>
      <c r="F37" s="16"/>
      <c r="G37" s="16"/>
      <c r="H37" s="16"/>
      <c r="I37" s="16"/>
      <c r="J37" s="16"/>
    </row>
    <row r="38" spans="1:10" ht="11.25">
      <c r="A38" s="8" t="s">
        <v>4</v>
      </c>
      <c r="B38" s="3">
        <v>35133.91244</v>
      </c>
      <c r="D38" s="3">
        <f>28618122/1000</f>
        <v>28618.122</v>
      </c>
      <c r="F38" s="27"/>
      <c r="G38" s="16"/>
      <c r="H38" s="16"/>
      <c r="I38" s="16"/>
      <c r="J38" s="16"/>
    </row>
    <row r="39" spans="1:10" ht="11.25">
      <c r="A39" s="8"/>
      <c r="B39" s="3"/>
      <c r="D39" s="38"/>
      <c r="F39" s="16"/>
      <c r="G39" s="16"/>
      <c r="H39" s="16"/>
      <c r="I39" s="16"/>
      <c r="J39" s="16"/>
    </row>
    <row r="40" spans="1:10" ht="11.25">
      <c r="A40" s="8" t="s">
        <v>45</v>
      </c>
      <c r="B40" s="18">
        <f>SUM(B37:B39)</f>
        <v>101133.91244</v>
      </c>
      <c r="D40" s="18">
        <f>SUM(D37:D39)</f>
        <v>94618.122</v>
      </c>
      <c r="F40" s="16"/>
      <c r="G40" s="16"/>
      <c r="H40" s="16"/>
      <c r="I40" s="16"/>
      <c r="J40" s="16"/>
    </row>
    <row r="41" spans="1:10" ht="11.25">
      <c r="A41" s="8" t="s">
        <v>47</v>
      </c>
      <c r="B41" s="12">
        <v>6338.6248</v>
      </c>
      <c r="D41" s="12">
        <v>6744</v>
      </c>
      <c r="F41" s="16"/>
      <c r="G41" s="16"/>
      <c r="H41" s="16"/>
      <c r="I41" s="16"/>
      <c r="J41" s="16"/>
    </row>
    <row r="42" spans="1:10" ht="11.25">
      <c r="A42" s="8" t="s">
        <v>46</v>
      </c>
      <c r="B42" s="12">
        <v>7260.013</v>
      </c>
      <c r="D42" s="12">
        <v>7065</v>
      </c>
      <c r="F42" s="16"/>
      <c r="G42" s="16"/>
      <c r="H42" s="16"/>
      <c r="I42" s="16"/>
      <c r="J42" s="16"/>
    </row>
    <row r="43" spans="1:10" ht="12" thickBot="1">
      <c r="A43" s="8"/>
      <c r="B43" s="17">
        <f>SUM(B40:B42)</f>
        <v>114732.55024000001</v>
      </c>
      <c r="D43" s="17">
        <f>SUM(D40:D42)</f>
        <v>108427.122</v>
      </c>
      <c r="F43" s="16"/>
      <c r="G43" s="16"/>
      <c r="H43" s="16"/>
      <c r="I43" s="16"/>
      <c r="J43" s="16"/>
    </row>
    <row r="44" spans="1:4" ht="12" thickTop="1">
      <c r="A44" s="19"/>
      <c r="B44" s="20"/>
      <c r="D44" s="20"/>
    </row>
    <row r="45" spans="1:4" ht="12" thickBot="1">
      <c r="A45" s="25" t="s">
        <v>167</v>
      </c>
      <c r="B45" s="26">
        <f>(B40)/(B37*2)</f>
        <v>0.7661660033333333</v>
      </c>
      <c r="C45" s="8"/>
      <c r="D45" s="26">
        <f>(D40)/(D37*2)</f>
        <v>0.7168039545454545</v>
      </c>
    </row>
    <row r="46" spans="1:2" ht="11.25">
      <c r="A46" s="19"/>
      <c r="B46" s="20"/>
    </row>
    <row r="47" spans="1:2" ht="11.25">
      <c r="A47" s="19"/>
      <c r="B47" s="20"/>
    </row>
    <row r="48" ht="11.25">
      <c r="B48" s="37"/>
    </row>
  </sheetData>
  <printOptions/>
  <pageMargins left="0.75" right="0.75" top="1" bottom="1" header="0.5" footer="0.5"/>
  <pageSetup fitToHeight="1" fitToWidth="1" horizontalDpi="180" verticalDpi="180" orientation="portrait" r:id="rId2"/>
  <drawing r:id="rId1"/>
</worksheet>
</file>

<file path=xl/worksheets/sheet3.xml><?xml version="1.0" encoding="utf-8"?>
<worksheet xmlns="http://schemas.openxmlformats.org/spreadsheetml/2006/main" xmlns:r="http://schemas.openxmlformats.org/officeDocument/2006/relationships">
  <dimension ref="A1:I35"/>
  <sheetViews>
    <sheetView workbookViewId="0" topLeftCell="A1">
      <selection activeCell="A3" sqref="A3"/>
    </sheetView>
  </sheetViews>
  <sheetFormatPr defaultColWidth="9.140625" defaultRowHeight="12.75"/>
  <cols>
    <col min="1" max="1" width="50.00390625" style="6" customWidth="1"/>
    <col min="2" max="2" width="2.421875" style="6" customWidth="1"/>
    <col min="3" max="3" width="14.57421875" style="3" bestFit="1" customWidth="1"/>
    <col min="4" max="4" width="1.7109375" style="6" customWidth="1"/>
    <col min="5" max="5" width="12.8515625" style="6" customWidth="1"/>
    <col min="6" max="6" width="1.57421875" style="6" customWidth="1"/>
    <col min="7" max="8" width="9.140625" style="6" customWidth="1"/>
    <col min="9" max="9" width="9.57421875" style="6" bestFit="1" customWidth="1"/>
    <col min="10" max="16384" width="9.140625" style="6" customWidth="1"/>
  </cols>
  <sheetData>
    <row r="1" ht="11.25">
      <c r="A1" s="31" t="s">
        <v>48</v>
      </c>
    </row>
    <row r="2" ht="11.25">
      <c r="A2" s="31" t="s">
        <v>20</v>
      </c>
    </row>
    <row r="3" ht="11.25">
      <c r="A3" s="31"/>
    </row>
    <row r="5" ht="11.25">
      <c r="A5" s="8" t="s">
        <v>55</v>
      </c>
    </row>
    <row r="6" ht="11.25">
      <c r="A6" s="25" t="s">
        <v>217</v>
      </c>
    </row>
    <row r="7" spans="1:3" ht="11.25">
      <c r="A7" s="8" t="s">
        <v>10</v>
      </c>
      <c r="C7" s="6"/>
    </row>
    <row r="8" spans="1:5" ht="11.25">
      <c r="A8" s="8"/>
      <c r="C8" s="7"/>
      <c r="E8" s="7"/>
    </row>
    <row r="9" spans="1:5" ht="11.25">
      <c r="A9" s="8"/>
      <c r="C9" s="7" t="s">
        <v>56</v>
      </c>
      <c r="D9" s="7"/>
      <c r="E9" s="7" t="s">
        <v>56</v>
      </c>
    </row>
    <row r="10" spans="1:5" ht="11.25">
      <c r="A10" s="8"/>
      <c r="C10" s="7" t="s">
        <v>24</v>
      </c>
      <c r="E10" s="7" t="s">
        <v>23</v>
      </c>
    </row>
    <row r="11" spans="1:5" ht="11.25">
      <c r="A11" s="8"/>
      <c r="C11" s="7" t="s">
        <v>26</v>
      </c>
      <c r="E11" s="7" t="s">
        <v>28</v>
      </c>
    </row>
    <row r="12" spans="1:5" ht="11.25">
      <c r="A12" s="8"/>
      <c r="B12" s="8"/>
      <c r="C12" s="47" t="s">
        <v>209</v>
      </c>
      <c r="D12" s="47"/>
      <c r="E12" s="47" t="s">
        <v>161</v>
      </c>
    </row>
    <row r="13" spans="1:5" ht="11.25">
      <c r="A13" s="8"/>
      <c r="C13" s="7" t="s">
        <v>29</v>
      </c>
      <c r="D13" s="7"/>
      <c r="E13" s="7" t="s">
        <v>29</v>
      </c>
    </row>
    <row r="14" spans="1:3" ht="11.25">
      <c r="A14" s="8"/>
      <c r="C14" s="6"/>
    </row>
    <row r="15" spans="1:9" ht="11.25">
      <c r="A15" s="8" t="s">
        <v>173</v>
      </c>
      <c r="C15" s="66">
        <v>9451.628470000003</v>
      </c>
      <c r="D15" s="3"/>
      <c r="E15" s="66">
        <v>15185</v>
      </c>
      <c r="I15" s="48"/>
    </row>
    <row r="16" spans="1:9" ht="11.25">
      <c r="A16" s="8"/>
      <c r="C16" s="66"/>
      <c r="D16" s="3"/>
      <c r="E16" s="66"/>
      <c r="I16" s="48"/>
    </row>
    <row r="17" spans="1:9" ht="11.25">
      <c r="A17" s="8" t="s">
        <v>57</v>
      </c>
      <c r="C17" s="66">
        <v>-8976.219090000002</v>
      </c>
      <c r="D17" s="3"/>
      <c r="E17" s="66">
        <v>-23354</v>
      </c>
      <c r="I17" s="48"/>
    </row>
    <row r="18" spans="3:9" ht="11.25">
      <c r="C18" s="69"/>
      <c r="D18" s="3"/>
      <c r="E18" s="66"/>
      <c r="I18" s="48"/>
    </row>
    <row r="19" spans="1:9" ht="11.25">
      <c r="A19" s="8" t="s">
        <v>58</v>
      </c>
      <c r="C19" s="69">
        <v>-664.2740800000003</v>
      </c>
      <c r="D19" s="3"/>
      <c r="E19" s="66">
        <v>7596</v>
      </c>
      <c r="I19" s="48"/>
    </row>
    <row r="20" spans="3:9" ht="11.25">
      <c r="C20" s="67"/>
      <c r="D20" s="3"/>
      <c r="E20" s="67"/>
      <c r="I20" s="48"/>
    </row>
    <row r="21" spans="1:9" ht="11.25">
      <c r="A21" s="8" t="s">
        <v>59</v>
      </c>
      <c r="C21" s="69">
        <f>SUM(C15:C19)</f>
        <v>-188.8646999999993</v>
      </c>
      <c r="D21" s="3"/>
      <c r="E21" s="69">
        <f>SUM(E15:E19)</f>
        <v>-573</v>
      </c>
      <c r="I21" s="48"/>
    </row>
    <row r="22" spans="3:9" ht="11.25">
      <c r="C22" s="69"/>
      <c r="D22" s="3"/>
      <c r="E22" s="66"/>
      <c r="I22" s="48"/>
    </row>
    <row r="23" spans="1:9" ht="11.25">
      <c r="A23" s="8" t="s">
        <v>184</v>
      </c>
      <c r="C23" s="70">
        <v>-380.38297</v>
      </c>
      <c r="D23" s="3"/>
      <c r="E23" s="66">
        <v>193.34444</v>
      </c>
      <c r="I23" s="48"/>
    </row>
    <row r="24" spans="3:9" ht="11.25">
      <c r="C24" s="69"/>
      <c r="D24" s="3"/>
      <c r="E24" s="66"/>
      <c r="I24" s="48"/>
    </row>
    <row r="25" spans="1:9" ht="12" thickBot="1">
      <c r="A25" s="8" t="s">
        <v>211</v>
      </c>
      <c r="C25" s="68">
        <f>SUM(C21:C24)</f>
        <v>-569.2476699999993</v>
      </c>
      <c r="D25" s="3"/>
      <c r="E25" s="68">
        <f>SUM(E21:E24)</f>
        <v>-379.65556000000004</v>
      </c>
      <c r="I25" s="48"/>
    </row>
    <row r="26" spans="3:9" ht="12" thickTop="1">
      <c r="C26" s="69"/>
      <c r="E26" s="66"/>
      <c r="I26" s="48"/>
    </row>
    <row r="27" spans="3:9" ht="11.25">
      <c r="C27" s="69"/>
      <c r="E27" s="66"/>
      <c r="I27" s="48"/>
    </row>
    <row r="28" spans="1:9" ht="11.25">
      <c r="A28" s="51" t="s">
        <v>60</v>
      </c>
      <c r="C28" s="69"/>
      <c r="E28" s="66"/>
      <c r="I28" s="48"/>
    </row>
    <row r="29" spans="3:9" ht="11.25">
      <c r="C29" s="69"/>
      <c r="E29" s="66"/>
      <c r="I29" s="48"/>
    </row>
    <row r="30" spans="1:9" ht="11.25">
      <c r="A30" s="6" t="s">
        <v>140</v>
      </c>
      <c r="C30" s="69">
        <v>1424.1990700000001</v>
      </c>
      <c r="E30" s="66">
        <v>525.5</v>
      </c>
      <c r="I30" s="48"/>
    </row>
    <row r="31" spans="1:9" ht="11.25">
      <c r="A31" s="6" t="s">
        <v>61</v>
      </c>
      <c r="C31" s="69">
        <v>-1993.4471299999998</v>
      </c>
      <c r="E31" s="66">
        <v>-905</v>
      </c>
      <c r="I31" s="48"/>
    </row>
    <row r="32" spans="3:9" ht="11.25">
      <c r="C32" s="69"/>
      <c r="E32" s="66"/>
      <c r="I32" s="48"/>
    </row>
    <row r="33" spans="1:9" ht="12" thickBot="1">
      <c r="A33" s="8" t="s">
        <v>211</v>
      </c>
      <c r="C33" s="68">
        <f>SUM(C30:C32)</f>
        <v>-569.2480599999997</v>
      </c>
      <c r="E33" s="68">
        <f>SUM(E30:E32)</f>
        <v>-379.5</v>
      </c>
      <c r="I33" s="48"/>
    </row>
    <row r="34" spans="3:5" ht="12" thickTop="1">
      <c r="C34" s="69"/>
      <c r="E34" s="69"/>
    </row>
    <row r="35" spans="3:5" ht="11.25">
      <c r="C35" s="50"/>
      <c r="E35" s="12"/>
    </row>
  </sheetData>
  <printOptions/>
  <pageMargins left="0.75" right="0.75" top="1" bottom="1" header="0.5" footer="0.5"/>
  <pageSetup horizontalDpi="1200" verticalDpi="12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E48"/>
  <sheetViews>
    <sheetView workbookViewId="0" topLeftCell="A1">
      <selection activeCell="A3" sqref="A3"/>
    </sheetView>
  </sheetViews>
  <sheetFormatPr defaultColWidth="9.140625" defaultRowHeight="12.75"/>
  <cols>
    <col min="1" max="1" width="33.421875" style="6" customWidth="1"/>
    <col min="2" max="2" width="11.140625" style="3" customWidth="1"/>
    <col min="3" max="3" width="13.57421875" style="3" customWidth="1"/>
    <col min="4" max="4" width="13.8515625" style="3" customWidth="1"/>
    <col min="5" max="5" width="10.8515625" style="3" customWidth="1"/>
    <col min="6" max="6" width="5.8515625" style="6" customWidth="1"/>
    <col min="7" max="7" width="1.28515625" style="6" customWidth="1"/>
    <col min="8" max="9" width="9.140625" style="6" customWidth="1"/>
    <col min="10" max="10" width="8.421875" style="6" customWidth="1"/>
    <col min="11" max="16384" width="9.140625" style="6" customWidth="1"/>
  </cols>
  <sheetData>
    <row r="1" ht="11.25">
      <c r="A1" s="31" t="s">
        <v>48</v>
      </c>
    </row>
    <row r="2" ht="11.25">
      <c r="A2" s="31" t="s">
        <v>20</v>
      </c>
    </row>
    <row r="3" ht="11.25">
      <c r="A3" s="31"/>
    </row>
    <row r="5" ht="11.25">
      <c r="A5" s="8" t="s">
        <v>49</v>
      </c>
    </row>
    <row r="6" ht="11.25">
      <c r="A6" s="25" t="s">
        <v>217</v>
      </c>
    </row>
    <row r="7" ht="11.25">
      <c r="A7" s="8" t="s">
        <v>10</v>
      </c>
    </row>
    <row r="8" ht="11.25">
      <c r="A8" s="8"/>
    </row>
    <row r="9" ht="11.25">
      <c r="A9" s="8"/>
    </row>
    <row r="10" spans="3:4" ht="11.25">
      <c r="C10" s="11" t="s">
        <v>50</v>
      </c>
      <c r="D10" s="52" t="s">
        <v>179</v>
      </c>
    </row>
    <row r="11" spans="2:4" ht="11.25">
      <c r="B11" s="11" t="s">
        <v>51</v>
      </c>
      <c r="C11" s="11" t="s">
        <v>52</v>
      </c>
      <c r="D11" s="11" t="s">
        <v>51</v>
      </c>
    </row>
    <row r="12" spans="2:5" ht="11.25">
      <c r="B12" s="11" t="s">
        <v>53</v>
      </c>
      <c r="C12" s="11" t="s">
        <v>54</v>
      </c>
      <c r="D12" s="11" t="s">
        <v>6</v>
      </c>
      <c r="E12" s="11" t="s">
        <v>0</v>
      </c>
    </row>
    <row r="13" spans="2:5" ht="11.25">
      <c r="B13" s="11" t="s">
        <v>29</v>
      </c>
      <c r="C13" s="11" t="s">
        <v>29</v>
      </c>
      <c r="D13" s="11" t="s">
        <v>29</v>
      </c>
      <c r="E13" s="11" t="s">
        <v>29</v>
      </c>
    </row>
    <row r="14" spans="2:5" ht="11.25">
      <c r="B14" s="11"/>
      <c r="C14" s="11"/>
      <c r="E14" s="11"/>
    </row>
    <row r="15" spans="1:5" ht="11.25">
      <c r="A15" s="8" t="s">
        <v>185</v>
      </c>
      <c r="B15" s="53">
        <v>60000</v>
      </c>
      <c r="C15" s="10">
        <f>15494693/1000</f>
        <v>15494.693</v>
      </c>
      <c r="D15" s="10">
        <f>447028/1000</f>
        <v>447.028</v>
      </c>
      <c r="E15" s="53">
        <f>SUM(B15:D15)</f>
        <v>75941.721</v>
      </c>
    </row>
    <row r="17" spans="1:5" ht="11.25">
      <c r="A17" s="6" t="s">
        <v>186</v>
      </c>
      <c r="B17" s="54">
        <v>0</v>
      </c>
      <c r="C17" s="18">
        <f>-3602061/1000</f>
        <v>-3602.061</v>
      </c>
      <c r="D17" s="18">
        <v>0</v>
      </c>
      <c r="E17" s="55">
        <f>SUM(B17:D17)</f>
        <v>-3602.061</v>
      </c>
    </row>
    <row r="18" spans="2:5" ht="11.25">
      <c r="B18" s="56"/>
      <c r="C18" s="21"/>
      <c r="D18" s="21"/>
      <c r="E18" s="57"/>
    </row>
    <row r="19" spans="1:5" ht="11.25">
      <c r="A19" s="6" t="s">
        <v>187</v>
      </c>
      <c r="B19" s="15">
        <f>SUM(B15:B18)</f>
        <v>60000</v>
      </c>
      <c r="C19" s="15">
        <f>SUM(C15:C18)</f>
        <v>11892.632</v>
      </c>
      <c r="D19" s="15">
        <f>SUM(D15:D18)</f>
        <v>447.028</v>
      </c>
      <c r="E19" s="53">
        <f>SUM(B19:D19)</f>
        <v>72339.66</v>
      </c>
    </row>
    <row r="20" spans="2:5" ht="11.25">
      <c r="B20" s="12"/>
      <c r="C20" s="12"/>
      <c r="D20" s="12"/>
      <c r="E20" s="49"/>
    </row>
    <row r="21" spans="1:5" ht="11.25">
      <c r="A21" s="6" t="s">
        <v>188</v>
      </c>
      <c r="B21" s="12">
        <v>0</v>
      </c>
      <c r="C21" s="12">
        <f>4406968/1000</f>
        <v>4406.968</v>
      </c>
      <c r="D21" s="12">
        <v>0</v>
      </c>
      <c r="E21" s="12">
        <f>SUM(B21:D21)</f>
        <v>4406.968</v>
      </c>
    </row>
    <row r="22" spans="2:5" ht="11.25">
      <c r="B22" s="11"/>
      <c r="C22" s="11"/>
      <c r="D22" s="11"/>
      <c r="E22" s="11"/>
    </row>
    <row r="23" spans="1:5" ht="11.25">
      <c r="A23" s="6" t="s">
        <v>189</v>
      </c>
      <c r="B23" s="12">
        <f>6000000/1000</f>
        <v>6000</v>
      </c>
      <c r="C23" s="12">
        <v>0</v>
      </c>
      <c r="D23" s="12">
        <f>1320000/1000</f>
        <v>1320</v>
      </c>
      <c r="E23" s="38">
        <f>SUM(B23:D23)</f>
        <v>7320</v>
      </c>
    </row>
    <row r="24" spans="2:5" ht="11.25">
      <c r="B24" s="12"/>
      <c r="C24" s="12"/>
      <c r="D24" s="12"/>
      <c r="E24" s="38"/>
    </row>
    <row r="25" spans="1:5" ht="11.25">
      <c r="A25" s="6" t="s">
        <v>190</v>
      </c>
      <c r="B25" s="54"/>
      <c r="C25" s="18"/>
      <c r="D25" s="18"/>
      <c r="E25" s="55"/>
    </row>
    <row r="26" spans="1:5" ht="11.25">
      <c r="A26" s="6" t="s">
        <v>191</v>
      </c>
      <c r="B26" s="58">
        <v>0</v>
      </c>
      <c r="C26" s="12">
        <v>0</v>
      </c>
      <c r="D26" s="12">
        <f>-96190/1000</f>
        <v>-96.19</v>
      </c>
      <c r="E26" s="59">
        <f>SUM(B26:D26)</f>
        <v>-96.19</v>
      </c>
    </row>
    <row r="27" spans="2:5" ht="11.25">
      <c r="B27" s="58"/>
      <c r="C27" s="12"/>
      <c r="D27" s="12"/>
      <c r="E27" s="59"/>
    </row>
    <row r="28" spans="1:5" ht="11.25">
      <c r="A28" s="6" t="s">
        <v>192</v>
      </c>
      <c r="B28" s="58">
        <v>0</v>
      </c>
      <c r="C28" s="12">
        <f>373052/1000</f>
        <v>373.052</v>
      </c>
      <c r="D28" s="12">
        <v>0</v>
      </c>
      <c r="E28" s="59">
        <f>SUM(B28:D28)</f>
        <v>373.052</v>
      </c>
    </row>
    <row r="29" spans="1:5" ht="11.25">
      <c r="A29" s="6" t="s">
        <v>193</v>
      </c>
      <c r="B29" s="56"/>
      <c r="C29" s="21"/>
      <c r="D29" s="21"/>
      <c r="E29" s="57"/>
    </row>
    <row r="30" spans="2:5" ht="11.25">
      <c r="B30" s="12"/>
      <c r="C30" s="12"/>
      <c r="D30" s="12"/>
      <c r="E30" s="49"/>
    </row>
    <row r="31" spans="1:5" ht="11.25">
      <c r="A31" s="6" t="s">
        <v>194</v>
      </c>
      <c r="B31" s="15">
        <f>SUM(B25:B30)</f>
        <v>0</v>
      </c>
      <c r="C31" s="15">
        <f>SUM(C25:C30)</f>
        <v>373.052</v>
      </c>
      <c r="D31" s="15">
        <f>SUM(D25:D30)</f>
        <v>-96.19</v>
      </c>
      <c r="E31" s="15">
        <f>SUM(B31:D31)</f>
        <v>276.862</v>
      </c>
    </row>
    <row r="32" spans="1:5" ht="11.25">
      <c r="A32" s="6" t="s">
        <v>195</v>
      </c>
      <c r="B32" s="12"/>
      <c r="C32" s="12"/>
      <c r="D32" s="12"/>
      <c r="E32" s="49"/>
    </row>
    <row r="33" spans="2:5" ht="11.25">
      <c r="B33" s="12"/>
      <c r="C33" s="12"/>
      <c r="D33" s="12"/>
      <c r="E33" s="49"/>
    </row>
    <row r="34" spans="1:5" ht="11.25">
      <c r="A34" s="6" t="s">
        <v>153</v>
      </c>
      <c r="B34" s="12"/>
      <c r="C34" s="12"/>
      <c r="D34" s="12"/>
      <c r="E34" s="38"/>
    </row>
    <row r="35" spans="1:5" ht="11.25">
      <c r="A35" s="60" t="s">
        <v>175</v>
      </c>
      <c r="B35" s="12">
        <v>0</v>
      </c>
      <c r="C35" s="12">
        <f>-3960000/1000</f>
        <v>-3960</v>
      </c>
      <c r="D35" s="12">
        <v>0</v>
      </c>
      <c r="E35" s="38">
        <f>SUM(B35:D35)</f>
        <v>-3960</v>
      </c>
    </row>
    <row r="36" spans="1:5" ht="11.25">
      <c r="A36" s="60"/>
      <c r="B36" s="12"/>
      <c r="C36" s="12"/>
      <c r="D36" s="12"/>
      <c r="E36" s="38"/>
    </row>
    <row r="37" spans="1:5" ht="11.25">
      <c r="A37" s="6" t="s">
        <v>151</v>
      </c>
      <c r="B37" s="11">
        <v>0</v>
      </c>
      <c r="C37" s="11">
        <f>14234632/1000</f>
        <v>14234.632</v>
      </c>
      <c r="D37" s="11">
        <v>0</v>
      </c>
      <c r="E37" s="12">
        <f>SUM(B37:D37)</f>
        <v>14234.632</v>
      </c>
    </row>
    <row r="38" spans="2:5" ht="11.25">
      <c r="B38" s="24"/>
      <c r="C38" s="24"/>
      <c r="D38" s="24"/>
      <c r="E38" s="24"/>
    </row>
    <row r="39" spans="1:5" ht="11.25">
      <c r="A39" s="8" t="s">
        <v>174</v>
      </c>
      <c r="B39" s="53">
        <f>B19+B21+B23+B31+B35+B37</f>
        <v>66000</v>
      </c>
      <c r="C39" s="53">
        <f>C19+C21+C23+C31+C35+C37</f>
        <v>26947.284</v>
      </c>
      <c r="D39" s="53">
        <f>D19+D21+D23+D31+D35+D37</f>
        <v>1670.838</v>
      </c>
      <c r="E39" s="53">
        <f>SUM(B39:D39)</f>
        <v>94618.122</v>
      </c>
    </row>
    <row r="40" spans="1:5" ht="11.25">
      <c r="A40" s="8"/>
      <c r="B40" s="38"/>
      <c r="E40" s="38"/>
    </row>
    <row r="41" spans="1:5" ht="11.25">
      <c r="A41" s="6" t="s">
        <v>198</v>
      </c>
      <c r="B41" s="61">
        <v>0</v>
      </c>
      <c r="C41" s="46"/>
      <c r="D41" s="46">
        <f>-35523/1000</f>
        <v>-35.523</v>
      </c>
      <c r="E41" s="62">
        <f>SUM(B41:D41)</f>
        <v>-35.523</v>
      </c>
    </row>
    <row r="42" spans="2:5" ht="11.25">
      <c r="B42" s="12"/>
      <c r="C42" s="12"/>
      <c r="D42" s="12"/>
      <c r="E42" s="38"/>
    </row>
    <row r="43" spans="1:5" ht="11.25">
      <c r="A43" s="6" t="s">
        <v>194</v>
      </c>
      <c r="B43" s="15">
        <f>B41</f>
        <v>0</v>
      </c>
      <c r="C43" s="15">
        <f>C41</f>
        <v>0</v>
      </c>
      <c r="D43" s="15">
        <f>D41</f>
        <v>-35.523</v>
      </c>
      <c r="E43" s="15">
        <f>E41</f>
        <v>-35.523</v>
      </c>
    </row>
    <row r="44" spans="1:5" ht="11.25">
      <c r="A44" s="6" t="s">
        <v>195</v>
      </c>
      <c r="B44" s="12"/>
      <c r="C44" s="12"/>
      <c r="D44" s="12"/>
      <c r="E44" s="49"/>
    </row>
    <row r="46" spans="1:5" ht="11.25">
      <c r="A46" s="6" t="s">
        <v>152</v>
      </c>
      <c r="B46" s="12">
        <v>0</v>
      </c>
      <c r="C46" s="12">
        <f>'IS'!F42</f>
        <v>6551.315049999997</v>
      </c>
      <c r="D46" s="12">
        <v>0</v>
      </c>
      <c r="E46" s="38">
        <f>SUM(B46:D46)</f>
        <v>6551.315049999997</v>
      </c>
    </row>
    <row r="48" spans="1:5" ht="12" thickBot="1">
      <c r="A48" s="8" t="s">
        <v>212</v>
      </c>
      <c r="B48" s="63">
        <f>B39+B43+B46</f>
        <v>66000</v>
      </c>
      <c r="C48" s="63">
        <f>C39+C43+C46-0.5</f>
        <v>33498.09905</v>
      </c>
      <c r="D48" s="63">
        <f>D39+D43+D46</f>
        <v>1635.315</v>
      </c>
      <c r="E48" s="63">
        <f>E39+E43+E46</f>
        <v>101133.91404999999</v>
      </c>
    </row>
    <row r="49" ht="12" thickTop="1"/>
  </sheetData>
  <printOptions/>
  <pageMargins left="0.75" right="0.75" top="1" bottom="1" header="0.5" footer="0.5"/>
  <pageSetup fitToHeight="1" fitToWidth="1" horizontalDpi="1200" verticalDpi="1200" orientation="portrait" r:id="rId2"/>
  <drawing r:id="rId1"/>
</worksheet>
</file>

<file path=xl/worksheets/sheet5.xml><?xml version="1.0" encoding="utf-8"?>
<worksheet xmlns="http://schemas.openxmlformats.org/spreadsheetml/2006/main" xmlns:r="http://schemas.openxmlformats.org/officeDocument/2006/relationships">
  <dimension ref="A1:N433"/>
  <sheetViews>
    <sheetView zoomScaleSheetLayoutView="100" workbookViewId="0" topLeftCell="A1">
      <selection activeCell="A3" sqref="A3"/>
    </sheetView>
  </sheetViews>
  <sheetFormatPr defaultColWidth="9.140625" defaultRowHeight="12.75"/>
  <cols>
    <col min="1" max="1" width="4.57421875" style="25" customWidth="1"/>
    <col min="2" max="2" width="11.57421875" style="6" customWidth="1"/>
    <col min="3" max="3" width="14.7109375" style="6" customWidth="1"/>
    <col min="4" max="5" width="11.7109375" style="6" customWidth="1"/>
    <col min="6" max="6" width="11.57421875" style="6" customWidth="1"/>
    <col min="7" max="7" width="10.00390625" style="6" customWidth="1"/>
    <col min="8" max="8" width="12.7109375" style="6" bestFit="1" customWidth="1"/>
    <col min="9" max="9" width="4.57421875" style="6" customWidth="1"/>
    <col min="10" max="10" width="1.28515625" style="16" customWidth="1"/>
    <col min="11" max="11" width="10.140625" style="6" customWidth="1"/>
    <col min="12" max="12" width="10.421875" style="6" customWidth="1"/>
    <col min="13" max="13" width="9.28125" style="6" bestFit="1" customWidth="1"/>
    <col min="14" max="16384" width="9.140625" style="6" customWidth="1"/>
  </cols>
  <sheetData>
    <row r="1" ht="11.25">
      <c r="A1" s="31" t="s">
        <v>48</v>
      </c>
    </row>
    <row r="2" ht="11.25">
      <c r="A2" s="31" t="s">
        <v>20</v>
      </c>
    </row>
    <row r="3" ht="11.25">
      <c r="A3" s="31"/>
    </row>
    <row r="5" ht="11.25">
      <c r="A5" s="25" t="s">
        <v>154</v>
      </c>
    </row>
    <row r="8" spans="1:2" ht="11.25">
      <c r="A8" s="25" t="s">
        <v>62</v>
      </c>
      <c r="B8" s="8" t="s">
        <v>63</v>
      </c>
    </row>
    <row r="12" ht="11.25">
      <c r="K12" s="16"/>
    </row>
    <row r="34" spans="1:2" ht="11.25">
      <c r="A34" s="25" t="s">
        <v>64</v>
      </c>
      <c r="B34" s="8" t="s">
        <v>65</v>
      </c>
    </row>
    <row r="35" ht="11.25">
      <c r="B35" s="8"/>
    </row>
    <row r="40" spans="1:2" ht="11.25">
      <c r="A40" s="25" t="s">
        <v>66</v>
      </c>
      <c r="B40" s="8" t="s">
        <v>67</v>
      </c>
    </row>
    <row r="41" spans="1:2" ht="11.25">
      <c r="A41" s="72"/>
      <c r="B41" s="8"/>
    </row>
    <row r="42" spans="1:2" ht="12.75">
      <c r="A42" s="72"/>
      <c r="B42" s="73" t="s">
        <v>68</v>
      </c>
    </row>
    <row r="43" ht="11.25">
      <c r="A43" s="72"/>
    </row>
    <row r="45" spans="1:2" ht="11.25">
      <c r="A45" s="25" t="s">
        <v>69</v>
      </c>
      <c r="B45" s="8" t="s">
        <v>70</v>
      </c>
    </row>
    <row r="52" spans="1:2" ht="11.25">
      <c r="A52" s="25" t="s">
        <v>71</v>
      </c>
      <c r="B52" s="8" t="s">
        <v>72</v>
      </c>
    </row>
    <row r="54" ht="12.75">
      <c r="B54" s="73" t="s">
        <v>73</v>
      </c>
    </row>
    <row r="57" spans="1:2" ht="11.25">
      <c r="A57" s="25" t="s">
        <v>74</v>
      </c>
      <c r="B57" s="8" t="s">
        <v>75</v>
      </c>
    </row>
    <row r="71" spans="1:2" ht="11.25">
      <c r="A71" s="25" t="s">
        <v>76</v>
      </c>
      <c r="B71" s="8" t="s">
        <v>77</v>
      </c>
    </row>
    <row r="72" ht="11.25" customHeight="1"/>
    <row r="76" spans="1:8" ht="11.25">
      <c r="A76" s="25" t="s">
        <v>78</v>
      </c>
      <c r="B76" s="8" t="s">
        <v>79</v>
      </c>
      <c r="H76" s="16"/>
    </row>
    <row r="77" ht="11.25">
      <c r="A77" s="6"/>
    </row>
    <row r="78" spans="2:9" ht="11.25">
      <c r="B78" s="74"/>
      <c r="D78" s="75"/>
      <c r="E78" s="75"/>
      <c r="F78" s="75"/>
      <c r="G78" s="75"/>
      <c r="H78" s="119" t="s">
        <v>80</v>
      </c>
      <c r="I78" s="119"/>
    </row>
    <row r="79" spans="2:9" ht="11.25">
      <c r="B79" s="74"/>
      <c r="D79" s="75"/>
      <c r="E79" s="75"/>
      <c r="F79" s="117" t="s">
        <v>11</v>
      </c>
      <c r="G79" s="117"/>
      <c r="H79" s="117" t="s">
        <v>81</v>
      </c>
      <c r="I79" s="117"/>
    </row>
    <row r="80" spans="2:9" ht="11.25">
      <c r="B80" s="77"/>
      <c r="C80" s="16"/>
      <c r="D80" s="78"/>
      <c r="E80" s="78"/>
      <c r="F80" s="79"/>
      <c r="G80" s="76"/>
      <c r="H80" s="76"/>
      <c r="I80" s="76"/>
    </row>
    <row r="81" spans="2:9" ht="11.25">
      <c r="B81" s="77"/>
      <c r="C81" s="16"/>
      <c r="D81" s="78"/>
      <c r="E81" s="78"/>
      <c r="F81" s="79"/>
      <c r="G81" s="76"/>
      <c r="H81" s="76"/>
      <c r="I81" s="76"/>
    </row>
    <row r="82" spans="2:9" ht="11.25">
      <c r="B82" s="77"/>
      <c r="C82" s="16"/>
      <c r="D82" s="78"/>
      <c r="E82" s="78"/>
      <c r="F82" s="79"/>
      <c r="G82" s="76"/>
      <c r="H82" s="76"/>
      <c r="I82" s="76"/>
    </row>
    <row r="83" spans="2:9" ht="12.75" customHeight="1">
      <c r="B83" s="80"/>
      <c r="C83" s="16"/>
      <c r="D83" s="78"/>
      <c r="E83" s="120" t="s">
        <v>213</v>
      </c>
      <c r="F83" s="120"/>
      <c r="G83" s="120" t="s">
        <v>214</v>
      </c>
      <c r="H83" s="120"/>
      <c r="I83" s="76"/>
    </row>
    <row r="84" spans="2:9" ht="25.5">
      <c r="B84" s="118" t="s">
        <v>172</v>
      </c>
      <c r="C84" s="118"/>
      <c r="D84" s="118"/>
      <c r="E84" s="81" t="s">
        <v>11</v>
      </c>
      <c r="F84" s="82" t="s">
        <v>19</v>
      </c>
      <c r="G84" s="81" t="s">
        <v>11</v>
      </c>
      <c r="H84" s="82" t="s">
        <v>19</v>
      </c>
      <c r="I84" s="76"/>
    </row>
    <row r="85" spans="2:9" ht="12.75">
      <c r="B85" s="80"/>
      <c r="C85" s="16"/>
      <c r="D85" s="78"/>
      <c r="E85" s="83" t="s">
        <v>149</v>
      </c>
      <c r="F85" s="83" t="s">
        <v>149</v>
      </c>
      <c r="G85" s="83" t="s">
        <v>149</v>
      </c>
      <c r="H85" s="83" t="s">
        <v>149</v>
      </c>
      <c r="I85" s="76"/>
    </row>
    <row r="86" spans="2:13" ht="12.75">
      <c r="B86" s="80" t="s">
        <v>157</v>
      </c>
      <c r="C86" s="16"/>
      <c r="D86" s="78"/>
      <c r="E86" s="84">
        <v>34400.069390000004</v>
      </c>
      <c r="F86" s="84">
        <v>3590.5402100000056</v>
      </c>
      <c r="G86" s="84">
        <v>28119.149980000006</v>
      </c>
      <c r="H86" s="84">
        <v>2906.498620000002</v>
      </c>
      <c r="I86" s="76"/>
      <c r="L86" s="64"/>
      <c r="M86" s="64"/>
    </row>
    <row r="87" spans="2:13" ht="12.75">
      <c r="B87" s="80" t="s">
        <v>158</v>
      </c>
      <c r="C87" s="16"/>
      <c r="D87" s="78"/>
      <c r="E87" s="84">
        <v>1728.4344300000002</v>
      </c>
      <c r="F87" s="85">
        <v>95.00685999999999</v>
      </c>
      <c r="G87" s="84">
        <v>359.085</v>
      </c>
      <c r="H87" s="84">
        <v>36.913</v>
      </c>
      <c r="I87" s="76"/>
      <c r="L87" s="64"/>
      <c r="M87" s="64"/>
    </row>
    <row r="88" spans="2:13" ht="12.75">
      <c r="B88" s="80" t="s">
        <v>163</v>
      </c>
      <c r="C88" s="16"/>
      <c r="D88" s="78"/>
      <c r="E88" s="84">
        <v>348</v>
      </c>
      <c r="F88" s="85">
        <v>57.78473999999999</v>
      </c>
      <c r="G88" s="84">
        <v>0</v>
      </c>
      <c r="H88" s="84">
        <v>0</v>
      </c>
      <c r="I88" s="76"/>
      <c r="L88" s="64"/>
      <c r="M88" s="64"/>
    </row>
    <row r="89" spans="2:13" ht="13.5" thickBot="1">
      <c r="B89" s="80" t="s">
        <v>159</v>
      </c>
      <c r="C89" s="16"/>
      <c r="D89" s="78"/>
      <c r="E89" s="86">
        <v>0</v>
      </c>
      <c r="F89" s="87">
        <v>-6.627</v>
      </c>
      <c r="G89" s="86">
        <v>0</v>
      </c>
      <c r="H89" s="86">
        <v>0</v>
      </c>
      <c r="I89" s="76"/>
      <c r="L89" s="64"/>
      <c r="M89" s="64"/>
    </row>
    <row r="90" spans="2:13" ht="12.75">
      <c r="B90" s="80"/>
      <c r="C90" s="16"/>
      <c r="D90" s="78"/>
      <c r="E90" s="84">
        <f>SUM(E86:E89)</f>
        <v>36476.503820000005</v>
      </c>
      <c r="F90" s="84">
        <f>SUM(F86:F89)</f>
        <v>3736.7048100000056</v>
      </c>
      <c r="G90" s="84">
        <v>28478.234980000005</v>
      </c>
      <c r="H90" s="84">
        <v>2943.411620000002</v>
      </c>
      <c r="I90" s="76"/>
      <c r="L90" s="64"/>
      <c r="M90" s="64"/>
    </row>
    <row r="91" spans="2:13" ht="12.75">
      <c r="B91" s="88" t="s">
        <v>165</v>
      </c>
      <c r="C91" s="16"/>
      <c r="D91" s="78"/>
      <c r="E91" s="84"/>
      <c r="F91" s="85"/>
      <c r="G91" s="84"/>
      <c r="H91" s="84"/>
      <c r="I91" s="76"/>
      <c r="L91" s="64"/>
      <c r="M91" s="64"/>
    </row>
    <row r="92" spans="2:13" ht="12.75">
      <c r="B92" s="80" t="s">
        <v>164</v>
      </c>
      <c r="C92" s="16"/>
      <c r="D92" s="78"/>
      <c r="E92" s="84">
        <v>288</v>
      </c>
      <c r="F92" s="85"/>
      <c r="G92" s="84">
        <v>144</v>
      </c>
      <c r="H92" s="84"/>
      <c r="I92" s="76"/>
      <c r="L92" s="64"/>
      <c r="M92" s="64"/>
    </row>
    <row r="93" spans="2:13" ht="12.75">
      <c r="B93" s="80" t="s">
        <v>157</v>
      </c>
      <c r="C93" s="16"/>
      <c r="D93" s="78"/>
      <c r="E93" s="84">
        <v>5416.91049</v>
      </c>
      <c r="F93" s="85"/>
      <c r="G93" s="84">
        <v>2973.14791</v>
      </c>
      <c r="H93" s="84"/>
      <c r="I93" s="76"/>
      <c r="L93" s="64"/>
      <c r="M93" s="64"/>
    </row>
    <row r="94" spans="2:13" ht="13.5" thickBot="1">
      <c r="B94" s="80"/>
      <c r="C94" s="16"/>
      <c r="D94" s="78"/>
      <c r="E94" s="89">
        <f>SUM(E90:E93)</f>
        <v>42181.41431000001</v>
      </c>
      <c r="F94" s="16"/>
      <c r="G94" s="89">
        <v>31595.382890000004</v>
      </c>
      <c r="H94" s="16"/>
      <c r="I94" s="76"/>
      <c r="L94" s="64"/>
      <c r="M94" s="64"/>
    </row>
    <row r="95" spans="2:9" ht="12.75">
      <c r="B95" s="80"/>
      <c r="C95" s="16"/>
      <c r="D95" s="78"/>
      <c r="E95" s="84"/>
      <c r="F95" s="85"/>
      <c r="G95" s="84"/>
      <c r="H95" s="84"/>
      <c r="I95" s="76"/>
    </row>
    <row r="96" spans="2:9" ht="11.25">
      <c r="B96" s="74"/>
      <c r="D96" s="75"/>
      <c r="E96" s="75"/>
      <c r="F96" s="75"/>
      <c r="G96" s="75"/>
      <c r="H96" s="119"/>
      <c r="I96" s="119"/>
    </row>
    <row r="97" spans="2:9" ht="11.25">
      <c r="B97" s="74"/>
      <c r="D97" s="75"/>
      <c r="E97" s="75"/>
      <c r="F97" s="117"/>
      <c r="G97" s="117"/>
      <c r="H97" s="117"/>
      <c r="I97" s="117"/>
    </row>
    <row r="98" spans="2:9" ht="11.25">
      <c r="B98" s="77"/>
      <c r="C98" s="16"/>
      <c r="D98" s="78"/>
      <c r="E98" s="78"/>
      <c r="F98" s="79"/>
      <c r="G98" s="76"/>
      <c r="H98" s="76"/>
      <c r="I98" s="76"/>
    </row>
    <row r="99" spans="2:9" ht="11.25">
      <c r="B99" s="77"/>
      <c r="C99" s="16"/>
      <c r="D99" s="78"/>
      <c r="E99" s="78"/>
      <c r="F99" s="79"/>
      <c r="G99" s="76"/>
      <c r="H99" s="76"/>
      <c r="I99" s="76"/>
    </row>
    <row r="100" spans="2:9" ht="11.25">
      <c r="B100" s="77"/>
      <c r="C100" s="16"/>
      <c r="D100" s="78"/>
      <c r="E100" s="78"/>
      <c r="F100" s="79"/>
      <c r="G100" s="76"/>
      <c r="H100" s="76"/>
      <c r="I100" s="76"/>
    </row>
    <row r="101" spans="2:9" ht="11.25">
      <c r="B101" s="77"/>
      <c r="C101" s="16"/>
      <c r="D101" s="78"/>
      <c r="E101" s="78"/>
      <c r="F101" s="79"/>
      <c r="G101" s="76"/>
      <c r="H101" s="76"/>
      <c r="I101" s="76"/>
    </row>
    <row r="102" spans="2:9" ht="11.25">
      <c r="B102" s="77"/>
      <c r="C102" s="16"/>
      <c r="D102" s="78"/>
      <c r="E102" s="78"/>
      <c r="F102" s="79"/>
      <c r="G102" s="76"/>
      <c r="H102" s="76"/>
      <c r="I102" s="76"/>
    </row>
    <row r="103" spans="2:9" ht="11.25">
      <c r="B103" s="77"/>
      <c r="C103" s="16"/>
      <c r="D103" s="78"/>
      <c r="E103" s="78"/>
      <c r="F103" s="79"/>
      <c r="G103" s="76"/>
      <c r="H103" s="76"/>
      <c r="I103" s="76"/>
    </row>
    <row r="104" spans="2:9" ht="12.75">
      <c r="B104" s="77"/>
      <c r="C104" s="16"/>
      <c r="D104" s="78"/>
      <c r="E104" s="78"/>
      <c r="F104" s="79"/>
      <c r="G104" s="90"/>
      <c r="H104" s="90"/>
      <c r="I104" s="90"/>
    </row>
    <row r="105" spans="2:9" ht="12.75">
      <c r="B105" s="77"/>
      <c r="G105" s="83" t="s">
        <v>143</v>
      </c>
      <c r="H105" s="83" t="s">
        <v>24</v>
      </c>
      <c r="I105" s="73"/>
    </row>
    <row r="106" spans="2:9" ht="12.75">
      <c r="B106" s="77"/>
      <c r="G106" s="83" t="s">
        <v>26</v>
      </c>
      <c r="H106" s="83" t="s">
        <v>27</v>
      </c>
      <c r="I106" s="73"/>
    </row>
    <row r="107" spans="2:14" ht="12.75">
      <c r="B107" s="77"/>
      <c r="G107" s="83" t="s">
        <v>209</v>
      </c>
      <c r="H107" s="83" t="s">
        <v>209</v>
      </c>
      <c r="I107" s="73"/>
      <c r="L107" s="23"/>
      <c r="M107" s="23"/>
      <c r="N107" s="1"/>
    </row>
    <row r="108" spans="2:14" ht="12.75">
      <c r="B108" s="80"/>
      <c r="F108" s="33"/>
      <c r="G108" s="83" t="s">
        <v>149</v>
      </c>
      <c r="H108" s="83" t="s">
        <v>149</v>
      </c>
      <c r="I108" s="73"/>
      <c r="L108" s="23"/>
      <c r="M108" s="23"/>
      <c r="N108" s="1"/>
    </row>
    <row r="109" spans="2:14" ht="12.75">
      <c r="B109" s="80" t="s">
        <v>144</v>
      </c>
      <c r="F109" s="33"/>
      <c r="G109" s="91">
        <v>13967.05261000001</v>
      </c>
      <c r="H109" s="91">
        <v>24724.05261000001</v>
      </c>
      <c r="I109" s="73"/>
      <c r="K109" s="33"/>
      <c r="L109" s="23"/>
      <c r="M109" s="23"/>
      <c r="N109" s="1"/>
    </row>
    <row r="110" spans="2:14" ht="12.75">
      <c r="B110" s="80" t="s">
        <v>146</v>
      </c>
      <c r="F110" s="33"/>
      <c r="G110" s="91">
        <v>11076.06056</v>
      </c>
      <c r="H110" s="91">
        <v>18818.62729</v>
      </c>
      <c r="I110" s="73"/>
      <c r="K110" s="33"/>
      <c r="L110" s="23"/>
      <c r="M110" s="23"/>
      <c r="N110" s="1"/>
    </row>
    <row r="111" spans="2:14" ht="12.75">
      <c r="B111" s="80" t="s">
        <v>176</v>
      </c>
      <c r="F111" s="33"/>
      <c r="G111" s="91">
        <v>5821.981399999999</v>
      </c>
      <c r="H111" s="91">
        <v>11159.135129999999</v>
      </c>
      <c r="I111" s="73"/>
      <c r="K111" s="33"/>
      <c r="L111" s="23"/>
      <c r="M111" s="23"/>
      <c r="N111" s="1"/>
    </row>
    <row r="112" spans="2:14" ht="12.75">
      <c r="B112" s="80" t="s">
        <v>147</v>
      </c>
      <c r="F112" s="33"/>
      <c r="G112" s="91">
        <v>3526.57729</v>
      </c>
      <c r="H112" s="91">
        <v>6978.39428</v>
      </c>
      <c r="I112" s="73"/>
      <c r="K112" s="33"/>
      <c r="L112" s="23"/>
      <c r="M112" s="23"/>
      <c r="N112" s="1"/>
    </row>
    <row r="113" spans="2:14" ht="12.75">
      <c r="B113" s="80" t="s">
        <v>148</v>
      </c>
      <c r="F113" s="33"/>
      <c r="G113" s="91">
        <v>1026.4900299999995</v>
      </c>
      <c r="H113" s="91">
        <v>3234.4330499999996</v>
      </c>
      <c r="I113" s="73"/>
      <c r="K113" s="33"/>
      <c r="L113" s="23"/>
      <c r="M113" s="23"/>
      <c r="N113" s="92"/>
    </row>
    <row r="114" spans="2:14" ht="12.75">
      <c r="B114" s="80" t="s">
        <v>145</v>
      </c>
      <c r="F114" s="33"/>
      <c r="G114" s="91">
        <v>1058.98978</v>
      </c>
      <c r="H114" s="91">
        <v>1654.4531900000002</v>
      </c>
      <c r="I114" s="73"/>
      <c r="K114" s="33"/>
      <c r="L114" s="23"/>
      <c r="M114" s="23"/>
      <c r="N114" s="1"/>
    </row>
    <row r="115" spans="2:14" ht="13.5" thickBot="1">
      <c r="B115" s="80"/>
      <c r="F115" s="93"/>
      <c r="G115" s="94">
        <f>SUM(G109:G114)</f>
        <v>36477.151670000014</v>
      </c>
      <c r="H115" s="94">
        <f>SUM(H109:H114)</f>
        <v>66569.09555000001</v>
      </c>
      <c r="I115" s="73"/>
      <c r="K115" s="95"/>
      <c r="L115" s="23"/>
      <c r="M115" s="23"/>
      <c r="N115" s="96"/>
    </row>
    <row r="116" spans="2:8" ht="13.5" thickTop="1">
      <c r="B116" s="80"/>
      <c r="C116" s="16"/>
      <c r="D116" s="76"/>
      <c r="E116" s="76"/>
      <c r="F116" s="93"/>
      <c r="G116" s="76"/>
      <c r="H116" s="76"/>
    </row>
    <row r="117" spans="2:9" ht="12.75">
      <c r="B117" s="80"/>
      <c r="C117" s="16"/>
      <c r="D117" s="76"/>
      <c r="E117" s="76"/>
      <c r="F117" s="76"/>
      <c r="G117" s="76"/>
      <c r="H117" s="76"/>
      <c r="I117" s="76"/>
    </row>
    <row r="118" spans="1:7" ht="11.25">
      <c r="A118" s="25" t="s">
        <v>82</v>
      </c>
      <c r="B118" s="8" t="s">
        <v>83</v>
      </c>
      <c r="G118" s="37"/>
    </row>
    <row r="132" spans="1:4" ht="11.25">
      <c r="A132" s="25" t="s">
        <v>84</v>
      </c>
      <c r="B132" s="8" t="s">
        <v>85</v>
      </c>
      <c r="D132" s="6" t="s">
        <v>86</v>
      </c>
    </row>
    <row r="146" spans="1:2" ht="11.25">
      <c r="A146" s="25" t="s">
        <v>87</v>
      </c>
      <c r="B146" s="8" t="s">
        <v>88</v>
      </c>
    </row>
    <row r="153" spans="1:10" s="30" customFormat="1" ht="11.25">
      <c r="A153" s="25" t="s">
        <v>89</v>
      </c>
      <c r="B153" s="8" t="s">
        <v>90</v>
      </c>
      <c r="J153" s="97"/>
    </row>
    <row r="154" spans="1:10" s="30" customFormat="1" ht="11.25">
      <c r="A154" s="25"/>
      <c r="B154" s="8"/>
      <c r="J154" s="97"/>
    </row>
    <row r="155" spans="1:10" s="30" customFormat="1" ht="11.25">
      <c r="A155" s="32"/>
      <c r="J155" s="97"/>
    </row>
    <row r="156" spans="1:10" s="30" customFormat="1" ht="11.25">
      <c r="A156" s="32"/>
      <c r="J156" s="97"/>
    </row>
    <row r="157" spans="1:10" s="30" customFormat="1" ht="11.25">
      <c r="A157" s="32"/>
      <c r="J157" s="97"/>
    </row>
    <row r="158" spans="1:10" s="30" customFormat="1" ht="11.25">
      <c r="A158" s="32"/>
      <c r="J158" s="97"/>
    </row>
    <row r="159" spans="1:10" s="30" customFormat="1" ht="11.25">
      <c r="A159" s="32"/>
      <c r="J159" s="97"/>
    </row>
    <row r="160" spans="1:9" ht="11.25">
      <c r="A160" s="25" t="s">
        <v>91</v>
      </c>
      <c r="B160" s="8" t="s">
        <v>92</v>
      </c>
      <c r="I160" s="30"/>
    </row>
    <row r="162" spans="2:8" ht="12.75">
      <c r="B162" s="73" t="s">
        <v>215</v>
      </c>
      <c r="C162" s="73"/>
      <c r="D162" s="73"/>
      <c r="E162" s="73"/>
      <c r="F162" s="73"/>
      <c r="G162" s="73"/>
      <c r="H162" s="73"/>
    </row>
    <row r="163" spans="2:8" ht="12.75">
      <c r="B163" s="73"/>
      <c r="C163" s="73"/>
      <c r="D163" s="73"/>
      <c r="E163" s="73"/>
      <c r="F163" s="73"/>
      <c r="G163" s="73"/>
      <c r="H163" s="83" t="s">
        <v>93</v>
      </c>
    </row>
    <row r="164" spans="2:8" ht="12.75">
      <c r="B164" s="73"/>
      <c r="C164" s="73"/>
      <c r="D164" s="73"/>
      <c r="E164" s="73"/>
      <c r="F164" s="73"/>
      <c r="G164" s="83"/>
      <c r="H164" s="83" t="s">
        <v>209</v>
      </c>
    </row>
    <row r="165" spans="2:8" ht="12.75">
      <c r="B165" s="73"/>
      <c r="C165" s="73"/>
      <c r="D165" s="73"/>
      <c r="E165" s="73"/>
      <c r="F165" s="73"/>
      <c r="G165" s="73"/>
      <c r="H165" s="83" t="s">
        <v>29</v>
      </c>
    </row>
    <row r="166" spans="2:8" ht="12.75">
      <c r="B166" s="73" t="s">
        <v>94</v>
      </c>
      <c r="C166" s="73"/>
      <c r="D166" s="73"/>
      <c r="E166" s="73"/>
      <c r="F166" s="73"/>
      <c r="G166" s="73"/>
      <c r="H166" s="98">
        <v>13571.761</v>
      </c>
    </row>
    <row r="167" spans="2:8" ht="12.75">
      <c r="B167" s="73" t="s">
        <v>95</v>
      </c>
      <c r="C167" s="73"/>
      <c r="D167" s="73"/>
      <c r="E167" s="73"/>
      <c r="F167" s="73"/>
      <c r="G167" s="73"/>
      <c r="H167" s="98">
        <v>0</v>
      </c>
    </row>
    <row r="168" spans="2:8" ht="13.5" thickBot="1">
      <c r="B168" s="73"/>
      <c r="C168" s="73"/>
      <c r="D168" s="73"/>
      <c r="E168" s="73"/>
      <c r="F168" s="73"/>
      <c r="G168" s="73"/>
      <c r="H168" s="94">
        <f>H166+H167</f>
        <v>13571.761</v>
      </c>
    </row>
    <row r="169" ht="12" thickTop="1"/>
    <row r="197" ht="11.25">
      <c r="A197" s="25" t="s">
        <v>96</v>
      </c>
    </row>
    <row r="199" spans="1:2" ht="11.25">
      <c r="A199" s="25" t="s">
        <v>97</v>
      </c>
      <c r="B199" s="8" t="s">
        <v>98</v>
      </c>
    </row>
    <row r="211" ht="11.25">
      <c r="B211" s="8"/>
    </row>
    <row r="212" ht="11.25">
      <c r="B212" s="8"/>
    </row>
    <row r="213" ht="11.25">
      <c r="B213" s="8"/>
    </row>
    <row r="214" spans="1:2" ht="11.25">
      <c r="A214" s="25" t="s">
        <v>99</v>
      </c>
      <c r="B214" s="8" t="s">
        <v>100</v>
      </c>
    </row>
    <row r="222" spans="1:2" ht="11.25">
      <c r="A222" s="25" t="s">
        <v>101</v>
      </c>
      <c r="B222" s="8" t="s">
        <v>102</v>
      </c>
    </row>
    <row r="232" spans="1:2" ht="11.25">
      <c r="A232" s="25" t="s">
        <v>103</v>
      </c>
      <c r="B232" s="8" t="s">
        <v>8</v>
      </c>
    </row>
    <row r="233" spans="2:8" ht="12.75">
      <c r="B233" s="73"/>
      <c r="C233" s="73"/>
      <c r="D233" s="73"/>
      <c r="E233" s="73"/>
      <c r="F233" s="83" t="s">
        <v>143</v>
      </c>
      <c r="G233" s="73"/>
      <c r="H233" s="83" t="s">
        <v>24</v>
      </c>
    </row>
    <row r="234" spans="2:8" ht="12.75">
      <c r="B234" s="73"/>
      <c r="C234" s="73"/>
      <c r="D234" s="73"/>
      <c r="E234" s="73"/>
      <c r="F234" s="83" t="s">
        <v>26</v>
      </c>
      <c r="G234" s="73"/>
      <c r="H234" s="83" t="s">
        <v>27</v>
      </c>
    </row>
    <row r="235" spans="2:8" ht="12.75">
      <c r="B235" s="73"/>
      <c r="C235" s="73"/>
      <c r="D235" s="73"/>
      <c r="E235" s="73"/>
      <c r="F235" s="83" t="s">
        <v>209</v>
      </c>
      <c r="G235" s="73"/>
      <c r="H235" s="83" t="s">
        <v>209</v>
      </c>
    </row>
    <row r="236" spans="2:8" ht="12.75">
      <c r="B236" s="73"/>
      <c r="C236" s="73"/>
      <c r="D236" s="73"/>
      <c r="E236" s="73"/>
      <c r="F236" s="83" t="s">
        <v>29</v>
      </c>
      <c r="G236" s="73"/>
      <c r="H236" s="83" t="s">
        <v>29</v>
      </c>
    </row>
    <row r="237" spans="2:8" ht="12.75">
      <c r="B237" s="99" t="s">
        <v>104</v>
      </c>
      <c r="C237" s="73"/>
      <c r="D237" s="73"/>
      <c r="E237" s="73"/>
      <c r="F237" s="73"/>
      <c r="G237" s="73"/>
      <c r="H237" s="73"/>
    </row>
    <row r="238" spans="2:8" ht="13.5">
      <c r="B238" s="100" t="s">
        <v>105</v>
      </c>
      <c r="C238" s="73"/>
      <c r="D238" s="73"/>
      <c r="E238" s="73"/>
      <c r="F238" s="73"/>
      <c r="G238" s="73"/>
      <c r="H238" s="73"/>
    </row>
    <row r="239" spans="2:8" ht="12.75" customHeight="1" hidden="1">
      <c r="B239" s="73"/>
      <c r="C239" s="73"/>
      <c r="D239" s="73"/>
      <c r="E239" s="73"/>
      <c r="F239" s="98"/>
      <c r="G239" s="98"/>
      <c r="H239" s="98"/>
    </row>
    <row r="240" spans="2:13" ht="12.75">
      <c r="B240" s="73" t="s">
        <v>197</v>
      </c>
      <c r="C240" s="73"/>
      <c r="D240" s="73"/>
      <c r="E240" s="73"/>
      <c r="F240" s="98">
        <v>334.5</v>
      </c>
      <c r="G240" s="98"/>
      <c r="H240" s="98">
        <v>652.5</v>
      </c>
      <c r="K240" s="101"/>
      <c r="L240" s="28"/>
      <c r="M240" s="28"/>
    </row>
    <row r="241" spans="2:13" ht="12.75">
      <c r="B241" s="73" t="s">
        <v>196</v>
      </c>
      <c r="C241" s="73"/>
      <c r="D241" s="73"/>
      <c r="E241" s="73"/>
      <c r="F241" s="98">
        <v>117</v>
      </c>
      <c r="G241" s="98"/>
      <c r="H241" s="98">
        <v>195</v>
      </c>
      <c r="K241" s="102"/>
      <c r="M241" s="28"/>
    </row>
    <row r="242" spans="2:8" ht="13.5" thickBot="1">
      <c r="B242" s="73"/>
      <c r="C242" s="73"/>
      <c r="D242" s="73"/>
      <c r="E242" s="73"/>
      <c r="F242" s="103">
        <f>SUM(F240:F241)</f>
        <v>451.5</v>
      </c>
      <c r="G242" s="98"/>
      <c r="H242" s="103">
        <f>SUM(H240:H241)</f>
        <v>847.5</v>
      </c>
    </row>
    <row r="243" spans="2:8" ht="13.5" thickTop="1">
      <c r="B243" s="73"/>
      <c r="C243" s="73"/>
      <c r="D243" s="73"/>
      <c r="E243" s="73"/>
      <c r="F243" s="73"/>
      <c r="G243" s="73"/>
      <c r="H243" s="73"/>
    </row>
    <row r="245" spans="2:9" ht="11.25">
      <c r="B245" s="30"/>
      <c r="C245" s="30"/>
      <c r="D245" s="30"/>
      <c r="E245" s="30"/>
      <c r="F245" s="30"/>
      <c r="G245" s="30"/>
      <c r="H245" s="30"/>
      <c r="I245" s="30"/>
    </row>
    <row r="246" spans="2:9" ht="11.25">
      <c r="B246" s="30"/>
      <c r="C246" s="30"/>
      <c r="D246" s="30"/>
      <c r="E246" s="30"/>
      <c r="F246" s="30"/>
      <c r="G246" s="30"/>
      <c r="H246" s="30"/>
      <c r="I246" s="30"/>
    </row>
    <row r="247" spans="2:9" ht="11.25">
      <c r="B247" s="30"/>
      <c r="C247" s="30"/>
      <c r="D247" s="30"/>
      <c r="E247" s="30"/>
      <c r="F247" s="30"/>
      <c r="G247" s="30"/>
      <c r="H247" s="30"/>
      <c r="I247" s="30"/>
    </row>
    <row r="250" spans="1:2" ht="11.25">
      <c r="A250" s="25" t="s">
        <v>106</v>
      </c>
      <c r="B250" s="8" t="s">
        <v>107</v>
      </c>
    </row>
    <row r="255" spans="1:2" ht="11.25">
      <c r="A255" s="25" t="s">
        <v>108</v>
      </c>
      <c r="B255" s="8" t="s">
        <v>109</v>
      </c>
    </row>
    <row r="262" spans="1:2" ht="11.25">
      <c r="A262" s="25" t="s">
        <v>110</v>
      </c>
      <c r="B262" s="8" t="s">
        <v>111</v>
      </c>
    </row>
    <row r="265" ht="11.25">
      <c r="H265" s="22"/>
    </row>
    <row r="266" ht="11.25">
      <c r="H266" s="22"/>
    </row>
    <row r="267" ht="11.25">
      <c r="H267" s="22"/>
    </row>
    <row r="268" ht="11.25">
      <c r="H268" s="22"/>
    </row>
    <row r="269" ht="11.25">
      <c r="H269" s="22"/>
    </row>
    <row r="270" ht="11.25">
      <c r="H270" s="22"/>
    </row>
    <row r="271" ht="11.25">
      <c r="H271" s="22"/>
    </row>
    <row r="272" ht="11.25">
      <c r="H272" s="22"/>
    </row>
    <row r="273" ht="11.25">
      <c r="H273" s="22"/>
    </row>
    <row r="274" ht="11.25">
      <c r="H274" s="22"/>
    </row>
    <row r="275" ht="11.25">
      <c r="H275" s="22"/>
    </row>
    <row r="276" ht="11.25">
      <c r="H276" s="22"/>
    </row>
    <row r="277" ht="11.25">
      <c r="H277" s="22"/>
    </row>
    <row r="278" ht="11.25">
      <c r="H278" s="22"/>
    </row>
    <row r="279" ht="11.25">
      <c r="H279" s="22"/>
    </row>
    <row r="280" ht="11.25">
      <c r="H280" s="22"/>
    </row>
    <row r="281" ht="11.25">
      <c r="H281" s="22"/>
    </row>
    <row r="282" ht="11.25">
      <c r="H282" s="22"/>
    </row>
    <row r="283" ht="11.25">
      <c r="H283" s="22"/>
    </row>
    <row r="284" ht="11.25">
      <c r="H284" s="22"/>
    </row>
    <row r="285" ht="11.25">
      <c r="H285" s="22"/>
    </row>
    <row r="286" spans="1:2" ht="11.25">
      <c r="A286" s="25" t="s">
        <v>112</v>
      </c>
      <c r="B286" s="8" t="s">
        <v>113</v>
      </c>
    </row>
    <row r="287" spans="1:8" ht="12.75">
      <c r="A287" s="72"/>
      <c r="B287" s="73" t="s">
        <v>216</v>
      </c>
      <c r="C287" s="73"/>
      <c r="D287" s="73"/>
      <c r="E287" s="73"/>
      <c r="F287" s="73"/>
      <c r="G287" s="73"/>
      <c r="H287" s="73"/>
    </row>
    <row r="288" spans="1:8" ht="12.75">
      <c r="A288" s="72"/>
      <c r="B288" s="104"/>
      <c r="C288" s="73"/>
      <c r="D288" s="73"/>
      <c r="E288" s="73"/>
      <c r="F288" s="83"/>
      <c r="G288" s="83"/>
      <c r="H288" s="83" t="s">
        <v>114</v>
      </c>
    </row>
    <row r="289" spans="2:8" ht="12.75">
      <c r="B289" s="73"/>
      <c r="C289" s="73"/>
      <c r="D289" s="73"/>
      <c r="E289" s="73"/>
      <c r="F289" s="83"/>
      <c r="G289" s="83"/>
      <c r="H289" s="83" t="s">
        <v>209</v>
      </c>
    </row>
    <row r="290" spans="2:8" ht="12.75">
      <c r="B290" s="73"/>
      <c r="C290" s="73"/>
      <c r="D290" s="73"/>
      <c r="E290" s="83"/>
      <c r="F290" s="83" t="s">
        <v>115</v>
      </c>
      <c r="G290" s="83" t="s">
        <v>116</v>
      </c>
      <c r="H290" s="83" t="s">
        <v>0</v>
      </c>
    </row>
    <row r="291" spans="2:8" ht="12.75">
      <c r="B291" s="73"/>
      <c r="C291" s="73"/>
      <c r="D291" s="73"/>
      <c r="E291" s="73"/>
      <c r="F291" s="83" t="s">
        <v>29</v>
      </c>
      <c r="G291" s="83" t="s">
        <v>29</v>
      </c>
      <c r="H291" s="83" t="s">
        <v>29</v>
      </c>
    </row>
    <row r="292" spans="2:8" ht="12.75">
      <c r="B292" s="73"/>
      <c r="C292" s="73"/>
      <c r="D292" s="73"/>
      <c r="E292" s="73"/>
      <c r="F292" s="73"/>
      <c r="G292" s="73"/>
      <c r="H292" s="73"/>
    </row>
    <row r="293" spans="2:8" ht="12.75">
      <c r="B293" s="73" t="s">
        <v>44</v>
      </c>
      <c r="C293" s="73"/>
      <c r="D293" s="73"/>
      <c r="E293" s="98"/>
      <c r="F293" s="98">
        <f>'BS'!B28</f>
        <v>23863.41252</v>
      </c>
      <c r="G293" s="98">
        <v>0</v>
      </c>
      <c r="H293" s="98">
        <f>SUM(F293:G293)</f>
        <v>23863.41252</v>
      </c>
    </row>
    <row r="294" spans="2:8" ht="12.75">
      <c r="B294" s="73" t="s">
        <v>117</v>
      </c>
      <c r="C294" s="73"/>
      <c r="D294" s="73"/>
      <c r="E294" s="98"/>
      <c r="F294" s="98">
        <f>'BS'!B41</f>
        <v>6338.6248</v>
      </c>
      <c r="G294" s="98">
        <v>0</v>
      </c>
      <c r="H294" s="98">
        <f>SUM(F294:G294)</f>
        <v>6338.6248</v>
      </c>
    </row>
    <row r="295" spans="2:8" ht="13.5" thickBot="1">
      <c r="B295" s="73" t="s">
        <v>0</v>
      </c>
      <c r="C295" s="73"/>
      <c r="D295" s="73"/>
      <c r="E295" s="73"/>
      <c r="F295" s="94">
        <f>SUM(F293:F294)</f>
        <v>30202.037320000003</v>
      </c>
      <c r="G295" s="94">
        <f>SUM(G293:G294)</f>
        <v>0</v>
      </c>
      <c r="H295" s="94">
        <f>SUM(H293:H294)</f>
        <v>30202.037320000003</v>
      </c>
    </row>
    <row r="296" spans="2:8" ht="13.5" thickTop="1">
      <c r="B296" s="73"/>
      <c r="C296" s="73"/>
      <c r="D296" s="73"/>
      <c r="E296" s="73"/>
      <c r="F296" s="73"/>
      <c r="G296" s="73"/>
      <c r="H296" s="73"/>
    </row>
    <row r="297" spans="2:8" ht="12.75">
      <c r="B297" s="73" t="s">
        <v>177</v>
      </c>
      <c r="C297" s="73"/>
      <c r="D297" s="73"/>
      <c r="E297" s="73"/>
      <c r="F297" s="73"/>
      <c r="G297" s="73"/>
      <c r="H297" s="73"/>
    </row>
    <row r="298" spans="2:8" ht="12.75">
      <c r="B298" s="73"/>
      <c r="C298" s="73"/>
      <c r="D298" s="73"/>
      <c r="E298" s="73"/>
      <c r="F298" s="73"/>
      <c r="G298" s="73"/>
      <c r="H298" s="73"/>
    </row>
    <row r="299" spans="2:8" ht="12.75">
      <c r="B299" s="73"/>
      <c r="C299" s="73"/>
      <c r="D299" s="73"/>
      <c r="E299" s="73"/>
      <c r="F299" s="73"/>
      <c r="G299" s="73"/>
      <c r="H299" s="98"/>
    </row>
    <row r="300" spans="1:2" ht="11.25">
      <c r="A300" s="25" t="s">
        <v>118</v>
      </c>
      <c r="B300" s="8" t="s">
        <v>119</v>
      </c>
    </row>
    <row r="301" ht="11.25">
      <c r="B301" s="8"/>
    </row>
    <row r="302" ht="11.25">
      <c r="B302" s="8"/>
    </row>
    <row r="303" ht="11.25">
      <c r="B303" s="8"/>
    </row>
    <row r="306" spans="1:8" ht="11.25">
      <c r="A306" s="25" t="s">
        <v>120</v>
      </c>
      <c r="B306" s="8" t="s">
        <v>121</v>
      </c>
      <c r="H306" s="7"/>
    </row>
    <row r="312" spans="1:2" ht="11.25">
      <c r="A312" s="25" t="s">
        <v>122</v>
      </c>
      <c r="B312" s="8" t="s">
        <v>123</v>
      </c>
    </row>
    <row r="313" spans="6:8" ht="11.25">
      <c r="F313" s="105"/>
      <c r="G313" s="28"/>
      <c r="H313" s="105"/>
    </row>
    <row r="314" spans="6:8" ht="11.25">
      <c r="F314" s="29"/>
      <c r="G314" s="28"/>
      <c r="H314" s="29"/>
    </row>
    <row r="315" spans="6:8" ht="11.25">
      <c r="F315" s="29"/>
      <c r="G315" s="28"/>
      <c r="H315" s="29"/>
    </row>
    <row r="316" spans="6:8" ht="11.25">
      <c r="F316" s="29"/>
      <c r="G316" s="28"/>
      <c r="H316" s="29"/>
    </row>
    <row r="317" spans="6:8" ht="11.25">
      <c r="F317" s="29"/>
      <c r="G317" s="28"/>
      <c r="H317" s="29"/>
    </row>
    <row r="318" spans="6:8" ht="11.25">
      <c r="F318" s="29"/>
      <c r="G318" s="28"/>
      <c r="H318" s="29"/>
    </row>
    <row r="319" spans="6:8" ht="11.25">
      <c r="F319" s="29"/>
      <c r="G319" s="28"/>
      <c r="H319" s="29"/>
    </row>
    <row r="320" spans="6:8" ht="11.25">
      <c r="F320" s="29"/>
      <c r="G320" s="28"/>
      <c r="H320" s="29"/>
    </row>
    <row r="321" spans="6:8" ht="11.25">
      <c r="F321" s="29"/>
      <c r="G321" s="28"/>
      <c r="H321" s="29"/>
    </row>
    <row r="322" spans="6:8" ht="11.25">
      <c r="F322" s="29"/>
      <c r="G322" s="28"/>
      <c r="H322" s="29"/>
    </row>
    <row r="323" spans="6:8" ht="11.25">
      <c r="F323" s="29"/>
      <c r="G323" s="28"/>
      <c r="H323" s="29"/>
    </row>
    <row r="324" spans="6:8" ht="11.25">
      <c r="F324" s="29"/>
      <c r="G324" s="28"/>
      <c r="H324" s="29"/>
    </row>
    <row r="325" spans="6:8" ht="11.25">
      <c r="F325" s="29"/>
      <c r="G325" s="28"/>
      <c r="H325" s="29"/>
    </row>
    <row r="326" spans="1:2" ht="11.25">
      <c r="A326" s="25" t="s">
        <v>124</v>
      </c>
      <c r="B326" s="8" t="s">
        <v>125</v>
      </c>
    </row>
    <row r="327" spans="1:2" ht="11.25">
      <c r="A327" s="72"/>
      <c r="B327" s="8"/>
    </row>
    <row r="328" spans="1:9" ht="12.75">
      <c r="A328" s="72"/>
      <c r="B328" s="73" t="s">
        <v>206</v>
      </c>
      <c r="C328" s="73"/>
      <c r="D328" s="73"/>
      <c r="E328" s="73"/>
      <c r="F328" s="73"/>
      <c r="G328" s="73"/>
      <c r="H328" s="73"/>
      <c r="I328" s="30"/>
    </row>
    <row r="329" spans="1:9" ht="9.75" customHeight="1">
      <c r="A329" s="72"/>
      <c r="B329" s="73"/>
      <c r="C329" s="73"/>
      <c r="D329" s="73"/>
      <c r="E329" s="73"/>
      <c r="F329" s="73"/>
      <c r="G329" s="73"/>
      <c r="H329" s="73"/>
      <c r="I329" s="30"/>
    </row>
    <row r="330" spans="1:10" ht="12.75">
      <c r="A330" s="72"/>
      <c r="B330" s="104"/>
      <c r="C330" s="73"/>
      <c r="D330" s="73"/>
      <c r="E330" s="73"/>
      <c r="F330" s="106" t="s">
        <v>126</v>
      </c>
      <c r="G330" s="106"/>
      <c r="H330" s="106" t="s">
        <v>56</v>
      </c>
      <c r="I330" s="107"/>
      <c r="J330" s="108"/>
    </row>
    <row r="331" spans="1:10" ht="12.75">
      <c r="A331" s="72"/>
      <c r="B331" s="104"/>
      <c r="C331" s="73"/>
      <c r="D331" s="73"/>
      <c r="E331" s="73"/>
      <c r="F331" s="83" t="s">
        <v>24</v>
      </c>
      <c r="G331" s="83"/>
      <c r="H331" s="83" t="s">
        <v>24</v>
      </c>
      <c r="I331" s="107"/>
      <c r="J331" s="108"/>
    </row>
    <row r="332" spans="1:10" ht="12.75">
      <c r="A332" s="72"/>
      <c r="B332" s="104"/>
      <c r="C332" s="73"/>
      <c r="D332" s="73"/>
      <c r="E332" s="73"/>
      <c r="F332" s="106" t="s">
        <v>26</v>
      </c>
      <c r="G332" s="106"/>
      <c r="H332" s="106" t="s">
        <v>27</v>
      </c>
      <c r="I332" s="107"/>
      <c r="J332" s="108"/>
    </row>
    <row r="333" spans="2:9" ht="12.75">
      <c r="B333" s="73"/>
      <c r="C333" s="73"/>
      <c r="D333" s="73"/>
      <c r="E333" s="73"/>
      <c r="F333" s="83" t="s">
        <v>209</v>
      </c>
      <c r="G333" s="83"/>
      <c r="H333" s="83" t="s">
        <v>209</v>
      </c>
      <c r="I333" s="30"/>
    </row>
    <row r="334" spans="2:9" ht="12.75">
      <c r="B334" s="73" t="s">
        <v>207</v>
      </c>
      <c r="C334" s="73"/>
      <c r="D334" s="73"/>
      <c r="E334" s="73"/>
      <c r="F334" s="83"/>
      <c r="G334" s="73"/>
      <c r="H334" s="83"/>
      <c r="I334" s="30"/>
    </row>
    <row r="335" spans="2:9" ht="13.5" thickBot="1">
      <c r="B335" s="73" t="s">
        <v>208</v>
      </c>
      <c r="C335" s="73"/>
      <c r="D335" s="73"/>
      <c r="E335" s="73"/>
      <c r="F335" s="109">
        <f>'IS'!B42</f>
        <v>3285.2048100000056</v>
      </c>
      <c r="G335" s="98"/>
      <c r="H335" s="109">
        <f>'IS'!F42</f>
        <v>6551.315049999997</v>
      </c>
      <c r="I335" s="30"/>
    </row>
    <row r="336" spans="2:9" ht="13.5" thickTop="1">
      <c r="B336" s="73"/>
      <c r="C336" s="73"/>
      <c r="D336" s="73"/>
      <c r="E336" s="73"/>
      <c r="F336" s="83"/>
      <c r="G336" s="98"/>
      <c r="H336" s="110"/>
      <c r="I336" s="30"/>
    </row>
    <row r="337" spans="2:9" ht="12.75">
      <c r="B337" s="73" t="s">
        <v>127</v>
      </c>
      <c r="C337" s="73"/>
      <c r="D337" s="73"/>
      <c r="E337" s="73"/>
      <c r="F337" s="111"/>
      <c r="G337" s="98"/>
      <c r="H337" s="111"/>
      <c r="I337" s="30"/>
    </row>
    <row r="338" spans="2:9" ht="13.5" thickBot="1">
      <c r="B338" s="73" t="s">
        <v>128</v>
      </c>
      <c r="C338" s="73"/>
      <c r="D338" s="73"/>
      <c r="E338" s="73"/>
      <c r="F338" s="109">
        <v>132000</v>
      </c>
      <c r="G338" s="98"/>
      <c r="H338" s="109">
        <v>132000</v>
      </c>
      <c r="I338" s="30"/>
    </row>
    <row r="339" spans="2:9" ht="13.5" thickTop="1">
      <c r="B339" s="73"/>
      <c r="C339" s="73"/>
      <c r="D339" s="73"/>
      <c r="E339" s="73"/>
      <c r="F339" s="110"/>
      <c r="G339" s="98"/>
      <c r="H339" s="110"/>
      <c r="I339" s="30"/>
    </row>
    <row r="340" spans="2:9" ht="13.5" thickBot="1">
      <c r="B340" s="73" t="s">
        <v>129</v>
      </c>
      <c r="C340" s="73"/>
      <c r="D340" s="73"/>
      <c r="E340" s="73"/>
      <c r="F340" s="112">
        <v>2.4895490984848547</v>
      </c>
      <c r="G340" s="98"/>
      <c r="H340" s="112">
        <v>4.96387503787879</v>
      </c>
      <c r="I340" s="30"/>
    </row>
    <row r="341" spans="2:8" ht="13.5" thickTop="1">
      <c r="B341" s="73"/>
      <c r="C341" s="73"/>
      <c r="D341" s="73"/>
      <c r="E341" s="73"/>
      <c r="F341" s="110"/>
      <c r="G341" s="98"/>
      <c r="H341" s="110"/>
    </row>
    <row r="342" spans="1:9" ht="11.25">
      <c r="A342" s="32"/>
      <c r="B342" s="30"/>
      <c r="C342" s="30"/>
      <c r="D342" s="30"/>
      <c r="E342" s="30"/>
      <c r="F342" s="39"/>
      <c r="G342" s="30"/>
      <c r="H342" s="39"/>
      <c r="I342" s="30"/>
    </row>
    <row r="343" spans="1:9" ht="11.25">
      <c r="A343" s="32"/>
      <c r="B343" s="30"/>
      <c r="C343" s="30"/>
      <c r="D343" s="30"/>
      <c r="E343" s="30"/>
      <c r="F343" s="39"/>
      <c r="G343" s="30"/>
      <c r="H343" s="39"/>
      <c r="I343" s="30"/>
    </row>
    <row r="344" spans="1:9" ht="11.25">
      <c r="A344" s="32"/>
      <c r="B344" s="30"/>
      <c r="C344" s="30"/>
      <c r="D344" s="30"/>
      <c r="E344" s="30"/>
      <c r="F344" s="39"/>
      <c r="G344" s="30"/>
      <c r="H344" s="39"/>
      <c r="I344" s="30"/>
    </row>
    <row r="345" spans="1:9" ht="11.25">
      <c r="A345" s="32"/>
      <c r="B345" s="30"/>
      <c r="C345" s="30"/>
      <c r="D345" s="30"/>
      <c r="E345" s="30"/>
      <c r="F345" s="39"/>
      <c r="G345" s="30"/>
      <c r="H345" s="39"/>
      <c r="I345" s="30"/>
    </row>
    <row r="346" spans="1:9" ht="9" customHeight="1">
      <c r="A346" s="32"/>
      <c r="B346" s="30"/>
      <c r="C346" s="30"/>
      <c r="D346" s="30"/>
      <c r="E346" s="30"/>
      <c r="F346" s="39"/>
      <c r="G346" s="30"/>
      <c r="H346" s="39"/>
      <c r="I346" s="30"/>
    </row>
    <row r="347" spans="1:9" ht="12.75">
      <c r="A347" s="32"/>
      <c r="B347" s="30"/>
      <c r="C347" s="30"/>
      <c r="D347" s="30"/>
      <c r="E347" s="30"/>
      <c r="F347" s="106" t="s">
        <v>126</v>
      </c>
      <c r="G347" s="106"/>
      <c r="H347" s="106" t="s">
        <v>56</v>
      </c>
      <c r="I347" s="30"/>
    </row>
    <row r="348" spans="1:9" ht="12.75">
      <c r="A348" s="32"/>
      <c r="B348" s="30"/>
      <c r="C348" s="30"/>
      <c r="D348" s="30"/>
      <c r="E348" s="30"/>
      <c r="F348" s="83" t="s">
        <v>24</v>
      </c>
      <c r="G348" s="83"/>
      <c r="H348" s="83" t="s">
        <v>24</v>
      </c>
      <c r="I348" s="30"/>
    </row>
    <row r="349" spans="1:9" ht="12.75">
      <c r="A349" s="32"/>
      <c r="B349" s="30"/>
      <c r="C349" s="30"/>
      <c r="D349" s="30"/>
      <c r="E349" s="30"/>
      <c r="F349" s="106" t="s">
        <v>26</v>
      </c>
      <c r="G349" s="106"/>
      <c r="H349" s="106" t="s">
        <v>27</v>
      </c>
      <c r="I349" s="30"/>
    </row>
    <row r="350" spans="3:8" ht="12.75">
      <c r="C350" s="73"/>
      <c r="D350" s="73"/>
      <c r="E350" s="73"/>
      <c r="F350" s="83" t="s">
        <v>209</v>
      </c>
      <c r="G350" s="83"/>
      <c r="H350" s="83" t="s">
        <v>209</v>
      </c>
    </row>
    <row r="351" spans="2:8" ht="12.75">
      <c r="B351" s="73" t="s">
        <v>127</v>
      </c>
      <c r="C351" s="73"/>
      <c r="D351" s="73"/>
      <c r="E351" s="73"/>
      <c r="F351" s="83"/>
      <c r="G351" s="83"/>
      <c r="H351" s="83"/>
    </row>
    <row r="352" spans="2:8" ht="12.75">
      <c r="B352" s="73" t="s">
        <v>128</v>
      </c>
      <c r="C352" s="73"/>
      <c r="D352" s="73"/>
      <c r="E352" s="73"/>
      <c r="F352" s="113">
        <v>132000</v>
      </c>
      <c r="G352" s="114"/>
      <c r="H352" s="113">
        <v>132000</v>
      </c>
    </row>
    <row r="353" spans="2:8" ht="12.75">
      <c r="B353" s="73" t="s">
        <v>200</v>
      </c>
      <c r="C353" s="73"/>
      <c r="D353" s="73"/>
      <c r="E353" s="73"/>
      <c r="F353" s="115">
        <v>1581</v>
      </c>
      <c r="G353" s="98"/>
      <c r="H353" s="115">
        <v>1581</v>
      </c>
    </row>
    <row r="354" spans="2:8" ht="12.75">
      <c r="B354" s="73"/>
      <c r="C354" s="73"/>
      <c r="D354" s="73"/>
      <c r="E354" s="73"/>
      <c r="F354" s="113"/>
      <c r="G354" s="98"/>
      <c r="H354" s="113"/>
    </row>
    <row r="355" spans="2:8" ht="12.75">
      <c r="B355" s="73" t="s">
        <v>201</v>
      </c>
      <c r="C355" s="73"/>
      <c r="D355" s="73"/>
      <c r="E355" s="73"/>
      <c r="F355" s="113"/>
      <c r="G355" s="98"/>
      <c r="H355" s="113"/>
    </row>
    <row r="356" spans="2:8" ht="13.5" thickBot="1">
      <c r="B356" s="73" t="s">
        <v>128</v>
      </c>
      <c r="C356" s="73"/>
      <c r="D356" s="73"/>
      <c r="E356" s="73"/>
      <c r="F356" s="109">
        <v>133581</v>
      </c>
      <c r="G356" s="98"/>
      <c r="H356" s="109">
        <v>133581</v>
      </c>
    </row>
    <row r="357" spans="6:8" ht="12" thickTop="1">
      <c r="F357" s="7"/>
      <c r="H357" s="7"/>
    </row>
    <row r="358" spans="2:8" ht="13.5" thickBot="1">
      <c r="B358" s="73" t="s">
        <v>202</v>
      </c>
      <c r="C358" s="73"/>
      <c r="D358" s="73"/>
      <c r="E358" s="73"/>
      <c r="F358" s="112">
        <v>2.4600840014672807</v>
      </c>
      <c r="G358" s="98"/>
      <c r="H358" s="112">
        <v>4.9051250177794765</v>
      </c>
    </row>
    <row r="359" spans="6:8" ht="12" thickTop="1">
      <c r="F359" s="7"/>
      <c r="H359" s="7"/>
    </row>
    <row r="360" spans="6:8" ht="11.25">
      <c r="F360" s="7"/>
      <c r="H360" s="7"/>
    </row>
    <row r="361" spans="1:8" ht="11.25">
      <c r="A361" s="25" t="s">
        <v>130</v>
      </c>
      <c r="B361" s="8" t="s">
        <v>131</v>
      </c>
      <c r="F361" s="7"/>
      <c r="H361" s="7"/>
    </row>
    <row r="362" spans="6:8" ht="11.25">
      <c r="F362" s="7"/>
      <c r="H362" s="7"/>
    </row>
    <row r="363" spans="6:8" ht="11.25">
      <c r="F363" s="7"/>
      <c r="H363" s="7"/>
    </row>
    <row r="364" spans="6:8" ht="11.25">
      <c r="F364" s="7"/>
      <c r="H364" s="7"/>
    </row>
    <row r="365" spans="6:8" ht="11.25">
      <c r="F365" s="7"/>
      <c r="H365" s="7"/>
    </row>
    <row r="366" spans="2:9" ht="12.75">
      <c r="B366" s="73"/>
      <c r="C366" s="73"/>
      <c r="D366" s="73"/>
      <c r="E366" s="73"/>
      <c r="F366" s="83" t="s">
        <v>169</v>
      </c>
      <c r="G366" s="83"/>
      <c r="H366" s="83" t="s">
        <v>141</v>
      </c>
      <c r="I366" s="73"/>
    </row>
    <row r="367" spans="2:9" ht="12.75">
      <c r="B367" s="73"/>
      <c r="C367" s="73"/>
      <c r="D367" s="73"/>
      <c r="E367" s="73"/>
      <c r="F367" s="83" t="s">
        <v>168</v>
      </c>
      <c r="G367" s="83"/>
      <c r="H367" s="83" t="s">
        <v>133</v>
      </c>
      <c r="I367" s="73"/>
    </row>
    <row r="368" spans="2:9" ht="12.75">
      <c r="B368" s="73"/>
      <c r="C368" s="73"/>
      <c r="D368" s="73"/>
      <c r="E368" s="73"/>
      <c r="F368" s="83" t="s">
        <v>170</v>
      </c>
      <c r="G368" s="83"/>
      <c r="H368" s="83" t="s">
        <v>142</v>
      </c>
      <c r="I368" s="73"/>
    </row>
    <row r="369" spans="2:9" ht="12.75">
      <c r="B369" s="73"/>
      <c r="C369" s="73"/>
      <c r="D369" s="73"/>
      <c r="E369" s="73"/>
      <c r="F369" s="83" t="s">
        <v>132</v>
      </c>
      <c r="G369" s="83"/>
      <c r="H369" s="83" t="s">
        <v>161</v>
      </c>
      <c r="I369" s="73"/>
    </row>
    <row r="370" spans="2:9" ht="12.75">
      <c r="B370" s="73"/>
      <c r="C370" s="73"/>
      <c r="D370" s="73"/>
      <c r="E370" s="73"/>
      <c r="F370" s="83" t="s">
        <v>29</v>
      </c>
      <c r="G370" s="83"/>
      <c r="H370" s="83" t="s">
        <v>29</v>
      </c>
      <c r="I370" s="73"/>
    </row>
    <row r="371" spans="2:9" ht="12.75">
      <c r="B371" s="73"/>
      <c r="C371" s="73"/>
      <c r="D371" s="73"/>
      <c r="E371" s="73"/>
      <c r="F371" s="73"/>
      <c r="G371" s="83"/>
      <c r="H371" s="73"/>
      <c r="I371" s="73"/>
    </row>
    <row r="372" spans="2:8" ht="12.75">
      <c r="B372" s="73" t="s">
        <v>171</v>
      </c>
      <c r="C372" s="73"/>
      <c r="D372" s="73"/>
      <c r="E372" s="73"/>
      <c r="F372" s="98">
        <v>6970</v>
      </c>
      <c r="G372" s="111"/>
      <c r="H372" s="98">
        <v>6970</v>
      </c>
    </row>
    <row r="373" spans="2:9" ht="12.75">
      <c r="B373" s="73" t="s">
        <v>180</v>
      </c>
      <c r="C373" s="73"/>
      <c r="D373" s="73"/>
      <c r="E373" s="73"/>
      <c r="F373" s="98">
        <v>350</v>
      </c>
      <c r="G373" s="111"/>
      <c r="H373" s="98">
        <f>199298/1000</f>
        <v>199.298</v>
      </c>
      <c r="I373" s="73" t="s">
        <v>155</v>
      </c>
    </row>
    <row r="374" spans="2:9" ht="12.75">
      <c r="B374" s="73" t="s">
        <v>181</v>
      </c>
      <c r="C374" s="73"/>
      <c r="D374" s="73"/>
      <c r="E374" s="73"/>
      <c r="F374" s="98"/>
      <c r="G374" s="111"/>
      <c r="H374" s="98"/>
      <c r="I374" s="73"/>
    </row>
    <row r="375" spans="2:9" ht="12.75">
      <c r="B375" s="73" t="s">
        <v>182</v>
      </c>
      <c r="C375" s="73"/>
      <c r="D375" s="73"/>
      <c r="E375" s="73"/>
      <c r="F375" s="98"/>
      <c r="G375" s="111"/>
      <c r="H375" s="98"/>
      <c r="I375" s="73"/>
    </row>
    <row r="376" spans="2:9" ht="13.5" thickBot="1">
      <c r="B376" s="73"/>
      <c r="C376" s="73"/>
      <c r="D376" s="73"/>
      <c r="E376" s="73"/>
      <c r="F376" s="94">
        <f>SUM(F372:F374)</f>
        <v>7320</v>
      </c>
      <c r="G376" s="83"/>
      <c r="H376" s="94">
        <f>SUM(H372:H374)</f>
        <v>7169.298</v>
      </c>
      <c r="I376" s="73"/>
    </row>
    <row r="377" spans="1:9" ht="12" thickTop="1">
      <c r="A377" s="32"/>
      <c r="B377" s="30"/>
      <c r="C377" s="30"/>
      <c r="D377" s="30"/>
      <c r="E377" s="30"/>
      <c r="F377" s="39"/>
      <c r="G377" s="30"/>
      <c r="H377" s="39"/>
      <c r="I377" s="30"/>
    </row>
    <row r="378" spans="1:9" ht="11.25">
      <c r="A378" s="32"/>
      <c r="B378" s="30"/>
      <c r="C378" s="30"/>
      <c r="D378" s="30"/>
      <c r="E378" s="30"/>
      <c r="F378" s="39"/>
      <c r="G378" s="30"/>
      <c r="H378" s="39"/>
      <c r="I378" s="30"/>
    </row>
    <row r="379" spans="1:9" ht="11.25">
      <c r="A379" s="32"/>
      <c r="B379" s="30"/>
      <c r="C379" s="30"/>
      <c r="D379" s="30"/>
      <c r="E379" s="30"/>
      <c r="F379" s="39"/>
      <c r="G379" s="30"/>
      <c r="H379" s="39"/>
      <c r="I379" s="30"/>
    </row>
    <row r="380" spans="1:9" ht="11.25">
      <c r="A380" s="32"/>
      <c r="B380" s="30"/>
      <c r="C380" s="30"/>
      <c r="D380" s="30"/>
      <c r="E380" s="30"/>
      <c r="F380" s="39"/>
      <c r="G380" s="30"/>
      <c r="H380" s="39"/>
      <c r="I380" s="30"/>
    </row>
    <row r="381" spans="1:9" ht="11.25">
      <c r="A381" s="32"/>
      <c r="B381" s="30"/>
      <c r="C381" s="30"/>
      <c r="D381" s="30"/>
      <c r="E381" s="30"/>
      <c r="F381" s="39"/>
      <c r="G381" s="30"/>
      <c r="H381" s="39"/>
      <c r="I381" s="30"/>
    </row>
    <row r="382" spans="1:9" ht="11.25">
      <c r="A382" s="32"/>
      <c r="B382" s="30"/>
      <c r="C382" s="30"/>
      <c r="D382" s="30"/>
      <c r="E382" s="30"/>
      <c r="F382" s="39"/>
      <c r="G382" s="30"/>
      <c r="H382" s="39"/>
      <c r="I382" s="30"/>
    </row>
    <row r="383" spans="1:9" ht="11.25">
      <c r="A383" s="32"/>
      <c r="B383" s="30"/>
      <c r="C383" s="30"/>
      <c r="D383" s="30"/>
      <c r="E383" s="30"/>
      <c r="F383" s="39"/>
      <c r="G383" s="30"/>
      <c r="H383" s="39"/>
      <c r="I383" s="30"/>
    </row>
    <row r="384" spans="1:9" ht="11.25">
      <c r="A384" s="32"/>
      <c r="B384" s="30"/>
      <c r="C384" s="30"/>
      <c r="D384" s="30"/>
      <c r="E384" s="30"/>
      <c r="F384" s="39"/>
      <c r="G384" s="30"/>
      <c r="H384" s="39"/>
      <c r="I384" s="30"/>
    </row>
    <row r="385" spans="1:9" ht="11.25">
      <c r="A385" s="32"/>
      <c r="B385" s="30"/>
      <c r="C385" s="30"/>
      <c r="D385" s="30"/>
      <c r="E385" s="30"/>
      <c r="F385" s="39"/>
      <c r="G385" s="30"/>
      <c r="H385" s="39"/>
      <c r="I385" s="30"/>
    </row>
    <row r="386" spans="1:9" ht="11.25">
      <c r="A386" s="32"/>
      <c r="B386" s="30"/>
      <c r="C386" s="30"/>
      <c r="D386" s="30"/>
      <c r="E386" s="30"/>
      <c r="F386" s="39"/>
      <c r="G386" s="30"/>
      <c r="H386" s="39"/>
      <c r="I386" s="30"/>
    </row>
    <row r="387" spans="1:8" ht="11.25">
      <c r="A387" s="8" t="s">
        <v>134</v>
      </c>
      <c r="B387" s="8"/>
      <c r="F387" s="7"/>
      <c r="H387" s="7"/>
    </row>
    <row r="388" spans="1:8" ht="11.25">
      <c r="A388" s="8"/>
      <c r="B388" s="8"/>
      <c r="F388" s="7"/>
      <c r="H388" s="7"/>
    </row>
    <row r="389" spans="1:8" ht="11.25">
      <c r="A389" s="8" t="s">
        <v>135</v>
      </c>
      <c r="B389" s="8"/>
      <c r="F389" s="7"/>
      <c r="H389" s="7"/>
    </row>
    <row r="390" spans="1:8" ht="11.25">
      <c r="A390" s="8"/>
      <c r="B390" s="8"/>
      <c r="F390" s="7"/>
      <c r="H390" s="7"/>
    </row>
    <row r="391" spans="1:8" ht="11.25">
      <c r="A391" s="8"/>
      <c r="B391" s="8"/>
      <c r="F391" s="7"/>
      <c r="H391" s="7"/>
    </row>
    <row r="392" spans="1:8" ht="11.25">
      <c r="A392" s="8"/>
      <c r="B392" s="8"/>
      <c r="F392" s="7"/>
      <c r="H392" s="7"/>
    </row>
    <row r="393" spans="1:8" ht="11.25">
      <c r="A393" s="8"/>
      <c r="B393" s="8"/>
      <c r="F393" s="7"/>
      <c r="H393" s="7"/>
    </row>
    <row r="394" spans="1:8" ht="11.25">
      <c r="A394" s="8"/>
      <c r="B394" s="8"/>
      <c r="F394" s="7"/>
      <c r="H394" s="7"/>
    </row>
    <row r="395" spans="1:8" ht="11.25">
      <c r="A395" s="8"/>
      <c r="B395" s="8"/>
      <c r="F395" s="7"/>
      <c r="H395" s="7"/>
    </row>
    <row r="396" spans="1:8" ht="11.25">
      <c r="A396" s="8"/>
      <c r="B396" s="8"/>
      <c r="F396" s="7"/>
      <c r="H396" s="7"/>
    </row>
    <row r="397" spans="1:8" ht="11.25">
      <c r="A397" s="8"/>
      <c r="B397" s="8"/>
      <c r="F397" s="7"/>
      <c r="H397" s="7"/>
    </row>
    <row r="398" spans="1:8" ht="11.25">
      <c r="A398" s="8"/>
      <c r="B398" s="8"/>
      <c r="F398" s="7"/>
      <c r="H398" s="7"/>
    </row>
    <row r="399" spans="1:8" ht="11.25">
      <c r="A399" s="8"/>
      <c r="B399" s="8"/>
      <c r="F399" s="7"/>
      <c r="H399" s="7"/>
    </row>
    <row r="400" spans="1:8" ht="11.25">
      <c r="A400" s="8"/>
      <c r="B400" s="8"/>
      <c r="F400" s="7"/>
      <c r="H400" s="7"/>
    </row>
    <row r="401" spans="1:8" ht="11.25">
      <c r="A401" s="8"/>
      <c r="B401" s="8"/>
      <c r="F401" s="7"/>
      <c r="H401" s="7"/>
    </row>
    <row r="402" spans="1:8" ht="11.25">
      <c r="A402" s="8"/>
      <c r="B402" s="8"/>
      <c r="F402" s="7"/>
      <c r="H402" s="7"/>
    </row>
    <row r="403" spans="1:8" ht="11.25">
      <c r="A403" s="8"/>
      <c r="B403" s="8"/>
      <c r="F403" s="7"/>
      <c r="H403" s="7"/>
    </row>
    <row r="404" spans="1:8" ht="11.25">
      <c r="A404" s="8"/>
      <c r="B404" s="8"/>
      <c r="F404" s="7"/>
      <c r="H404" s="7"/>
    </row>
    <row r="405" spans="1:8" ht="11.25">
      <c r="A405" s="8"/>
      <c r="B405" s="8"/>
      <c r="F405" s="7"/>
      <c r="H405" s="7"/>
    </row>
    <row r="406" spans="6:8" ht="11.25">
      <c r="F406" s="7"/>
      <c r="H406" s="7"/>
    </row>
    <row r="407" spans="6:8" ht="11.25">
      <c r="F407" s="7"/>
      <c r="H407" s="7"/>
    </row>
    <row r="408" spans="6:8" ht="11.25">
      <c r="F408" s="7"/>
      <c r="H408" s="7"/>
    </row>
    <row r="409" spans="6:8" ht="11.25">
      <c r="F409" s="7"/>
      <c r="H409" s="7"/>
    </row>
    <row r="410" spans="6:8" ht="11.25">
      <c r="F410" s="7"/>
      <c r="H410" s="7"/>
    </row>
    <row r="411" spans="6:8" ht="11.25">
      <c r="F411" s="7"/>
      <c r="H411" s="7"/>
    </row>
    <row r="412" spans="6:8" ht="11.25">
      <c r="F412" s="7"/>
      <c r="H412" s="7"/>
    </row>
    <row r="413" spans="6:8" ht="11.25">
      <c r="F413" s="29"/>
      <c r="G413" s="28"/>
      <c r="H413" s="29"/>
    </row>
    <row r="414" spans="6:8" ht="11.25">
      <c r="F414" s="29"/>
      <c r="G414" s="28"/>
      <c r="H414" s="29"/>
    </row>
    <row r="415" spans="6:8" ht="11.25">
      <c r="F415" s="29"/>
      <c r="G415" s="28"/>
      <c r="H415" s="29"/>
    </row>
    <row r="416" spans="6:8" ht="11.25">
      <c r="F416" s="29"/>
      <c r="G416" s="28"/>
      <c r="H416" s="29"/>
    </row>
    <row r="417" spans="6:8" ht="11.25">
      <c r="F417" s="29"/>
      <c r="G417" s="28"/>
      <c r="H417" s="29"/>
    </row>
    <row r="418" spans="6:8" ht="11.25">
      <c r="F418" s="29"/>
      <c r="G418" s="28"/>
      <c r="H418" s="29"/>
    </row>
    <row r="419" spans="6:8" ht="11.25">
      <c r="F419" s="29"/>
      <c r="G419" s="28"/>
      <c r="H419" s="29"/>
    </row>
    <row r="420" spans="6:8" ht="11.25">
      <c r="F420" s="29"/>
      <c r="G420" s="28"/>
      <c r="H420" s="29"/>
    </row>
    <row r="421" spans="6:8" ht="11.25">
      <c r="F421" s="29"/>
      <c r="G421" s="28"/>
      <c r="H421" s="29"/>
    </row>
    <row r="422" spans="6:8" ht="11.25">
      <c r="F422" s="29"/>
      <c r="G422" s="28"/>
      <c r="H422" s="29"/>
    </row>
    <row r="423" spans="6:8" ht="11.25">
      <c r="F423" s="29"/>
      <c r="G423" s="28"/>
      <c r="H423" s="29"/>
    </row>
    <row r="424" spans="2:8" ht="11.25">
      <c r="B424" s="6" t="s">
        <v>136</v>
      </c>
      <c r="F424" s="29"/>
      <c r="G424" s="28"/>
      <c r="H424" s="29"/>
    </row>
    <row r="425" spans="2:8" ht="11.25">
      <c r="B425" s="8" t="s">
        <v>9</v>
      </c>
      <c r="F425" s="29"/>
      <c r="G425" s="28"/>
      <c r="H425" s="29"/>
    </row>
    <row r="426" spans="6:8" ht="11.25">
      <c r="F426" s="29"/>
      <c r="G426" s="28"/>
      <c r="H426" s="29"/>
    </row>
    <row r="427" spans="6:8" ht="11.25">
      <c r="F427" s="7"/>
      <c r="H427" s="7"/>
    </row>
    <row r="428" spans="2:8" ht="11.25">
      <c r="B428" s="6" t="s">
        <v>137</v>
      </c>
      <c r="F428" s="7"/>
      <c r="H428" s="7"/>
    </row>
    <row r="429" spans="2:8" ht="11.25">
      <c r="B429" s="6" t="s">
        <v>138</v>
      </c>
      <c r="F429" s="7"/>
      <c r="H429" s="7"/>
    </row>
    <row r="430" spans="2:8" ht="11.25">
      <c r="B430" s="6" t="s">
        <v>139</v>
      </c>
      <c r="F430" s="7"/>
      <c r="H430" s="7"/>
    </row>
    <row r="431" spans="2:8" ht="11.25">
      <c r="B431" s="116" t="s">
        <v>218</v>
      </c>
      <c r="F431" s="7"/>
      <c r="H431" s="7"/>
    </row>
    <row r="432" spans="6:8" ht="11.25">
      <c r="F432" s="7"/>
      <c r="H432" s="7"/>
    </row>
    <row r="433" spans="6:8" ht="11.25">
      <c r="F433" s="7"/>
      <c r="H433" s="7"/>
    </row>
  </sheetData>
  <mergeCells count="9">
    <mergeCell ref="F97:G97"/>
    <mergeCell ref="H97:I97"/>
    <mergeCell ref="H78:I78"/>
    <mergeCell ref="E83:F83"/>
    <mergeCell ref="G83:H83"/>
    <mergeCell ref="B84:D84"/>
    <mergeCell ref="F79:G79"/>
    <mergeCell ref="H79:I79"/>
    <mergeCell ref="H96:I96"/>
  </mergeCells>
  <printOptions/>
  <pageMargins left="0.6" right="0.6" top="0.4" bottom="0.44" header="0.39" footer="0.5"/>
  <pageSetup horizontalDpi="1200" verticalDpi="1200" orientation="portrait" scale="98" r:id="rId2"/>
  <colBreaks count="1" manualBreakCount="1">
    <brk id="9"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user</cp:lastModifiedBy>
  <cp:lastPrinted>2007-08-17T07:18:46Z</cp:lastPrinted>
  <dcterms:created xsi:type="dcterms:W3CDTF">2004-08-17T10:14:32Z</dcterms:created>
  <dcterms:modified xsi:type="dcterms:W3CDTF">2007-08-21T09:56:50Z</dcterms:modified>
  <cp:category/>
  <cp:version/>
  <cp:contentType/>
  <cp:contentStatus/>
</cp:coreProperties>
</file>